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13_ncr:1_{FFE6469E-C9D6-465D-B2F2-C2339FACC4AF}" xr6:coauthVersionLast="47" xr6:coauthVersionMax="47" xr10:uidLastSave="{00000000-0000-0000-0000-000000000000}"/>
  <bookViews>
    <workbookView xWindow="-120" yWindow="-120" windowWidth="29040" windowHeight="15720" xr2:uid="{54012ABB-CBD4-41F1-999F-4E14F0853A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H26" i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I11" i="1"/>
  <c r="H11" i="1"/>
  <c r="H10" i="1"/>
  <c r="I10" i="1" s="1"/>
  <c r="M9" i="1"/>
  <c r="I9" i="1"/>
  <c r="H9" i="1"/>
  <c r="H8" i="1"/>
  <c r="I8" i="1" s="1"/>
  <c r="N7" i="1"/>
  <c r="M7" i="1"/>
  <c r="H7" i="1"/>
  <c r="I7" i="1" s="1"/>
  <c r="D28" i="1" s="1"/>
  <c r="D29" i="1" s="1"/>
  <c r="N6" i="1"/>
  <c r="H30" i="1" s="1"/>
  <c r="M10" i="1" l="1"/>
  <c r="H28" i="1"/>
  <c r="M8" i="1"/>
  <c r="H27" i="1" s="1"/>
  <c r="H29" i="1" s="1"/>
  <c r="M11" i="1"/>
</calcChain>
</file>

<file path=xl/sharedStrings.xml><?xml version="1.0" encoding="utf-8"?>
<sst xmlns="http://schemas.openxmlformats.org/spreadsheetml/2006/main" count="60" uniqueCount="50">
  <si>
    <t>Bass Club of North Texas - Tournament Results</t>
  </si>
  <si>
    <t>Date:</t>
  </si>
  <si>
    <t>Lake:</t>
  </si>
  <si>
    <t>Grapevine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</si>
  <si>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</si>
  <si>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</si>
  <si>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</si>
  <si>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</si>
  <si>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</si>
  <si>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</si>
  <si>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</si>
  <si>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</si>
  <si>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</si>
  <si>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</si>
  <si>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</si>
  <si>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</si>
  <si>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</si>
  <si>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</si>
  <si>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r>
      <rPr>
        <b/>
        <sz val="14"/>
        <rFont val="Arial"/>
        <family val="2"/>
      </rPr>
      <t>Chris Gibson</t>
    </r>
    <r>
      <rPr>
        <sz val="14"/>
        <rFont val="Arial"/>
        <family val="2"/>
      </rPr>
      <t>, Garrett Gibson</t>
    </r>
  </si>
  <si>
    <t>Steve Treece</t>
  </si>
  <si>
    <t xml:space="preserve"> </t>
  </si>
  <si>
    <t>Bob Aldert, Jeremy Aldert</t>
  </si>
  <si>
    <t>Joey Bryant, Alex Bryant</t>
  </si>
  <si>
    <t>Todd Staton, Fred Lockhart</t>
  </si>
  <si>
    <t>Jim Young, Kyle Sandlin</t>
  </si>
  <si>
    <t>Beau Cook, Dave Howe</t>
  </si>
  <si>
    <t>Mike Wood, Keith Prazak</t>
  </si>
  <si>
    <t>Lance Desheutelles</t>
  </si>
  <si>
    <t>Mike Scharf</t>
  </si>
  <si>
    <t>Dan Allen, Lucas Jenson</t>
  </si>
  <si>
    <t>Steve Sullivan, Danny Ray</t>
  </si>
  <si>
    <t>Steve Black</t>
  </si>
  <si>
    <t>Darrell Carson</t>
  </si>
  <si>
    <t>Wayne Christian, Phillip Jowers</t>
  </si>
  <si>
    <t>John Kenney, Paul Beauregard</t>
  </si>
  <si>
    <t>Kerry Kiker, David Egge</t>
  </si>
  <si>
    <t>Total Collected</t>
  </si>
  <si>
    <t>1st PL. BB</t>
  </si>
  <si>
    <t>Number of Fish Weighed</t>
  </si>
  <si>
    <t>Total Stringer</t>
  </si>
  <si>
    <t>Total Pounds Weighed</t>
  </si>
  <si>
    <t>Total BB</t>
  </si>
  <si>
    <t>Avg Per Fish</t>
  </si>
  <si>
    <t>Total Stringer/BB</t>
  </si>
  <si>
    <t>Total Club</t>
  </si>
  <si>
    <t>Lucas paid membership</t>
  </si>
  <si>
    <t>Kerry paid membership</t>
  </si>
  <si>
    <t>Joey paid membership</t>
  </si>
  <si>
    <t>David Egge paid membership</t>
  </si>
  <si>
    <t>Chris Gibson caught 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</si>
</sst>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2"/>
      <color theme="3"/>
      <name val="Arial"/>
      <family val="2"/>
    </font>
    <font>
      <sz val="11"/>
      <color theme="3"/>
      <name val="Arial"/>
      <family val="2"/>
    </font>
    <font>
      <sz val="8"/>
      <name val="Aptos Narrow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1" xfId="1" applyFont="1" applyBorder="1"/>
    <xf numFmtId="0" fontId="5" fillId="0" borderId="2" xfId="1" applyFont="1" applyBorder="1"/>
    <xf numFmtId="164" fontId="5" fillId="0" borderId="2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6" fillId="0" borderId="0" xfId="1" applyFont="1"/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left" wrapText="1"/>
    </xf>
    <xf numFmtId="0" fontId="8" fillId="0" borderId="0" xfId="1" applyFont="1" applyAlignment="1">
      <alignment horizontal="center"/>
    </xf>
    <xf numFmtId="0" fontId="8" fillId="0" borderId="0" xfId="1" applyFont="1"/>
    <xf numFmtId="0" fontId="7" fillId="0" borderId="0" xfId="1" applyFont="1"/>
    <xf numFmtId="0" fontId="7" fillId="0" borderId="0" xfId="1" applyFont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1" applyFont="1" applyFill="1" applyBorder="1"/>
    <xf numFmtId="1" fontId="3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1" applyFont="1" applyBorder="1" applyAlignment="1">
      <alignment horizontal="center"/>
    </xf>
    <xf numFmtId="165" fontId="2" fillId="0" borderId="6" xfId="1" applyNumberFormat="1" applyFont="1" applyBorder="1" applyAlignment="1">
      <alignment horizontal="right"/>
    </xf>
    <xf numFmtId="165" fontId="8" fillId="0" borderId="6" xfId="1" applyNumberFormat="1" applyFont="1" applyBorder="1"/>
    <xf numFmtId="0" fontId="3" fillId="2" borderId="6" xfId="2" applyFont="1" applyFill="1" applyBorder="1"/>
    <xf numFmtId="0" fontId="3" fillId="4" borderId="6" xfId="0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7" fillId="0" borderId="6" xfId="1" applyFont="1" applyBorder="1"/>
    <xf numFmtId="165" fontId="8" fillId="0" borderId="6" xfId="0" applyNumberFormat="1" applyFont="1" applyBorder="1"/>
    <xf numFmtId="165" fontId="2" fillId="0" borderId="6" xfId="0" applyNumberFormat="1" applyFont="1" applyBorder="1"/>
    <xf numFmtId="1" fontId="3" fillId="4" borderId="6" xfId="0" applyNumberFormat="1" applyFont="1" applyFill="1" applyBorder="1" applyAlignment="1">
      <alignment horizontal="center" vertical="center"/>
    </xf>
    <xf numFmtId="165" fontId="2" fillId="0" borderId="6" xfId="1" applyNumberFormat="1" applyFont="1" applyBorder="1"/>
    <xf numFmtId="0" fontId="3" fillId="2" borderId="7" xfId="2" applyFont="1" applyFill="1" applyBorder="1"/>
    <xf numFmtId="0" fontId="2" fillId="0" borderId="6" xfId="0" applyFont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/>
    </xf>
    <xf numFmtId="165" fontId="7" fillId="0" borderId="6" xfId="0" applyNumberFormat="1" applyFont="1" applyBorder="1"/>
    <xf numFmtId="0" fontId="3" fillId="0" borderId="6" xfId="0" applyFont="1" applyBorder="1"/>
    <xf numFmtId="165" fontId="7" fillId="0" borderId="6" xfId="1" applyNumberFormat="1" applyFont="1" applyBorder="1"/>
    <xf numFmtId="0" fontId="3" fillId="0" borderId="6" xfId="0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right"/>
    </xf>
    <xf numFmtId="4" fontId="7" fillId="0" borderId="6" xfId="1" applyNumberFormat="1" applyFont="1" applyBorder="1"/>
    <xf numFmtId="2" fontId="3" fillId="2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5" fontId="3" fillId="0" borderId="0" xfId="0" applyNumberFormat="1" applyFont="1"/>
    <xf numFmtId="2" fontId="3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</cellXfs>
  <cellStyles count="3">
    <cellStyle name="Normal" xfId="0" builtinId="0"/>
    <cellStyle name="Normal 3" xfId="1" xr:uid="{C61079CD-1CDA-48BC-8C19-B7169BA7FD94}"/>
    <cellStyle name="Normal 3 2" xfId="2" xr:uid="{24A3F71E-CE7D-4894-ACE9-A8E686AB1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858B-C4F3-46BA-81E2-7C14F4C967CD}">
  <dimension ref="A1:O38"/>
  <sheetViews>
    <sheetView tabSelected="1" workbookViewId="0">
      <selection sqref="A1:K1"/>
    </sheetView>
  </sheetViews>
  <sheetFormatPr defaultRowHeight="14.25"/>
  <cols>
    <col min="1" max="1" width="10.25" customWidth="1"/>
    <col min="2" max="2" width="9.375" customWidth="1"/>
    <col min="3" max="3" width="35.5" customWidth="1"/>
    <col min="4" max="4" width="10.625" customWidth="1"/>
    <col min="5" max="5" width="11.75" customWidth="1"/>
    <col min="6" max="6" width="8.875" customWidth="1"/>
    <col min="7" max="7" width="21.25" customWidth="1"/>
    <col min="8" max="8" width="12.125" customWidth="1"/>
    <col min="9" max="9" width="10.375" customWidth="1"/>
    <col min="10" max="10" width="8.125" customWidth="1"/>
    <col min="11" max="11" width="9.125" style="61" customWidth="1"/>
    <col min="12" max="12" width="5.25" style="62" customWidth="1"/>
    <col min="13" max="13" width="11" customWidth="1"/>
    <col min="14" max="14" width="10.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4"/>
    </row>
    <row r="2" spans="1:15" ht="18">
      <c r="A2" s="3"/>
      <c r="B2" s="3"/>
      <c r="C2" s="3"/>
      <c r="D2" s="3"/>
      <c r="E2" s="3"/>
      <c r="F2" s="3"/>
      <c r="G2" s="3"/>
      <c r="H2" s="3"/>
      <c r="I2" s="3"/>
      <c r="J2" s="3"/>
      <c r="K2" s="5"/>
      <c r="L2" s="6"/>
      <c r="M2" s="3"/>
      <c r="N2" s="3"/>
      <c r="O2" s="4"/>
    </row>
    <row r="3" spans="1:15" ht="18.75" thickBot="1">
      <c r="A3" s="3"/>
      <c r="B3" s="3"/>
      <c r="C3" s="3"/>
      <c r="D3" s="3"/>
      <c r="E3" s="3"/>
      <c r="F3" s="3"/>
      <c r="G3" s="3"/>
      <c r="H3" s="3"/>
      <c r="I3" s="3"/>
      <c r="J3" s="3"/>
      <c r="K3" s="7"/>
      <c r="L3" s="2"/>
      <c r="M3" s="3"/>
      <c r="N3" s="3"/>
      <c r="O3" s="4"/>
    </row>
    <row r="4" spans="1:15" ht="19.5" thickBot="1">
      <c r="A4" s="8" t="s">
        <v>1</v>
      </c>
      <c r="B4" s="9"/>
      <c r="C4" s="10">
        <v>45976</v>
      </c>
      <c r="D4" s="11"/>
      <c r="E4" s="12"/>
      <c r="F4" s="12"/>
      <c r="G4" s="8" t="s">
        <v>2</v>
      </c>
      <c r="H4" s="9" t="s">
        <v>3</v>
      </c>
      <c r="I4" s="13"/>
      <c r="J4" s="14"/>
      <c r="K4" s="15"/>
      <c r="L4" s="16"/>
      <c r="M4" s="17"/>
      <c r="N4" s="17"/>
      <c r="O4" s="4"/>
    </row>
    <row r="5" spans="1:15" ht="18.75" thickBot="1">
      <c r="A5" s="17"/>
      <c r="B5" s="17"/>
      <c r="C5" s="17"/>
      <c r="D5" s="17"/>
      <c r="E5" s="17"/>
      <c r="F5" s="17"/>
      <c r="G5" s="17"/>
      <c r="H5" s="17"/>
      <c r="I5" s="17"/>
      <c r="J5" s="18"/>
      <c r="K5" s="15"/>
      <c r="L5" s="16"/>
      <c r="M5" s="17"/>
      <c r="N5" s="19" t="s">
        <v>4</v>
      </c>
      <c r="O5" s="4"/>
    </row>
    <row r="6" spans="1:15" ht="36.75" thickBot="1">
      <c r="A6" s="19" t="s">
        <v>5</v>
      </c>
      <c r="B6" s="19" t="s">
        <v>6</v>
      </c>
      <c r="C6" s="20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21" t="s">
        <v>12</v>
      </c>
      <c r="I6" s="19" t="s">
        <v>13</v>
      </c>
      <c r="J6" s="19" t="s">
        <v>14</v>
      </c>
      <c r="K6" s="19" t="s">
        <v>15</v>
      </c>
      <c r="L6" s="19" t="s">
        <v>16</v>
      </c>
      <c r="M6" s="19" t="s">
        <v>17</v>
      </c>
      <c r="N6" s="19">
        <f>SUM(A7:A24)/30</f>
        <v>29</v>
      </c>
      <c r="O6" s="4"/>
    </row>
    <row r="7" spans="1:15" ht="21" thickBot="1">
      <c r="A7" s="22">
        <v>60</v>
      </c>
      <c r="B7" s="22"/>
      <c r="C7" s="23" t="s">
        <v>18</v>
      </c>
      <c r="D7" s="24">
        <v>3</v>
      </c>
      <c r="E7" s="25">
        <v>6.04</v>
      </c>
      <c r="F7" s="26"/>
      <c r="G7" s="27">
        <v>10.08</v>
      </c>
      <c r="H7" s="28">
        <f t="shared" ref="H7:H23" si="0">F7*0.5</f>
        <v>0</v>
      </c>
      <c r="I7" s="27">
        <f t="shared" ref="I7:I23" si="1">G7-H7</f>
        <v>10.08</v>
      </c>
      <c r="J7" s="29">
        <v>1</v>
      </c>
      <c r="K7" s="30">
        <v>100</v>
      </c>
      <c r="L7" s="30">
        <v>4</v>
      </c>
      <c r="M7" s="31">
        <f>IF(N6&lt;8,N6*20*1,IF(N6&lt;15,N6*20*0.7,IF(N6&lt;22,N6*20*0.55,IF(N6&lt;29,N6*20*0.45,IF(N6&lt;36,N6*20*0.4,IF(N6&lt;43,N6*20*0.38))))))</f>
        <v>232</v>
      </c>
      <c r="N7" s="32">
        <f>+N6*5</f>
        <v>145</v>
      </c>
      <c r="O7" s="4"/>
    </row>
    <row r="8" spans="1:15" ht="18.75" thickBot="1">
      <c r="A8" s="22">
        <v>30</v>
      </c>
      <c r="B8" s="22"/>
      <c r="C8" s="33" t="s">
        <v>19</v>
      </c>
      <c r="D8" s="24">
        <v>3</v>
      </c>
      <c r="E8" s="34"/>
      <c r="F8" s="35"/>
      <c r="G8" s="27">
        <v>9.4700000000000006</v>
      </c>
      <c r="H8" s="28">
        <f t="shared" si="0"/>
        <v>0</v>
      </c>
      <c r="I8" s="27">
        <f t="shared" si="1"/>
        <v>9.4700000000000006</v>
      </c>
      <c r="J8" s="29">
        <v>2</v>
      </c>
      <c r="K8" s="30">
        <v>99</v>
      </c>
      <c r="L8" s="36" t="s">
        <v>20</v>
      </c>
      <c r="M8" s="37">
        <f>IF(N6&lt;8, N6*20*0, IF(N6&lt;15,N6*20*0.3, IF(N6&lt;22, N6*20*0.3, IF(N6 &lt;29, N6*20*0.27, IF(N6&lt;36,N6*20*0.25,IF(N6&lt;43,N6*20*0.22))))))</f>
        <v>145</v>
      </c>
      <c r="N8" s="38"/>
      <c r="O8" s="4"/>
    </row>
    <row r="9" spans="1:15" ht="18.75" thickBot="1">
      <c r="A9" s="22">
        <v>60</v>
      </c>
      <c r="B9" s="22"/>
      <c r="C9" s="33" t="s">
        <v>21</v>
      </c>
      <c r="D9" s="39">
        <v>3</v>
      </c>
      <c r="E9" s="22">
        <v>4.09</v>
      </c>
      <c r="F9" s="35"/>
      <c r="G9" s="27">
        <v>7.72</v>
      </c>
      <c r="H9" s="28">
        <f t="shared" si="0"/>
        <v>0</v>
      </c>
      <c r="I9" s="27">
        <f t="shared" si="1"/>
        <v>7.72</v>
      </c>
      <c r="J9" s="29">
        <v>3</v>
      </c>
      <c r="K9" s="30">
        <v>98</v>
      </c>
      <c r="L9" s="36" t="s">
        <v>20</v>
      </c>
      <c r="M9" s="37">
        <f>IF(N6&lt;8, N6*20*0, IF(N6&lt;15,N6*20*0, IF(N6&lt;22, N6*20*0.15, IF(N6 &lt;29, N6*20*0.17, IF(N6&lt;36,N6*20*0.14,IF(N6&lt;43,N6*20*0.13))))))</f>
        <v>81.2</v>
      </c>
      <c r="N9" s="40"/>
      <c r="O9" s="4"/>
    </row>
    <row r="10" spans="1:15" ht="18.75" thickBot="1">
      <c r="A10" s="22">
        <v>60</v>
      </c>
      <c r="B10" s="22"/>
      <c r="C10" s="41" t="s">
        <v>22</v>
      </c>
      <c r="D10" s="24">
        <v>3</v>
      </c>
      <c r="E10" s="22"/>
      <c r="F10" s="35"/>
      <c r="G10" s="27">
        <v>6.69</v>
      </c>
      <c r="H10" s="28">
        <f t="shared" si="0"/>
        <v>0</v>
      </c>
      <c r="I10" s="27">
        <f t="shared" si="1"/>
        <v>6.69</v>
      </c>
      <c r="J10" s="29">
        <v>4</v>
      </c>
      <c r="K10" s="30">
        <v>97</v>
      </c>
      <c r="L10" s="36"/>
      <c r="M10" s="37">
        <f>IF(N6&lt;8, N6*20*0, IF(N6&lt;15,N6*20*0, IF(N6&lt;22, N6*20*0, IF(N6 &lt;29, N6*20*0.11, IF(N6&lt;36,N6*20*0.12,IF(N6&lt;43,N6*20*0.11))))))</f>
        <v>69.599999999999994</v>
      </c>
      <c r="N10" s="40"/>
      <c r="O10" s="4"/>
    </row>
    <row r="11" spans="1:15" ht="18.75" thickBot="1">
      <c r="A11" s="22">
        <v>60</v>
      </c>
      <c r="B11" s="22"/>
      <c r="C11" s="33" t="s">
        <v>23</v>
      </c>
      <c r="D11" s="24">
        <v>2</v>
      </c>
      <c r="E11" s="22"/>
      <c r="F11" s="35"/>
      <c r="G11" s="27">
        <v>5.59</v>
      </c>
      <c r="H11" s="28">
        <f t="shared" si="0"/>
        <v>0</v>
      </c>
      <c r="I11" s="27">
        <f t="shared" si="1"/>
        <v>5.59</v>
      </c>
      <c r="J11" s="42"/>
      <c r="K11" s="30">
        <v>96</v>
      </c>
      <c r="L11" s="36" t="s">
        <v>20</v>
      </c>
      <c r="M11" s="37">
        <f>IF(N6&lt;8, N6*20*0, IF(N6&lt;15,N6*20*0, IF(N6&lt;22, N6*20*0, IF(N6 &lt;29, N6*20*0.11, IF(N6&lt;36,N6*20*0.09,IF(N6&lt;43,N6*20*0.09))))))</f>
        <v>52.199999999999996</v>
      </c>
      <c r="N11" s="40"/>
      <c r="O11" s="4"/>
    </row>
    <row r="12" spans="1:15" ht="18.75" thickBot="1">
      <c r="A12" s="22">
        <v>60</v>
      </c>
      <c r="B12" s="22"/>
      <c r="C12" s="33" t="s">
        <v>24</v>
      </c>
      <c r="D12" s="43">
        <v>2</v>
      </c>
      <c r="E12" s="34"/>
      <c r="F12" s="35"/>
      <c r="G12" s="27">
        <v>5.57</v>
      </c>
      <c r="H12" s="28">
        <f t="shared" si="0"/>
        <v>0</v>
      </c>
      <c r="I12" s="27">
        <f t="shared" si="1"/>
        <v>5.57</v>
      </c>
      <c r="J12" s="42"/>
      <c r="K12" s="30">
        <v>95</v>
      </c>
      <c r="L12" s="36" t="s">
        <v>20</v>
      </c>
      <c r="M12" s="31"/>
      <c r="N12" s="32"/>
      <c r="O12" s="4"/>
    </row>
    <row r="13" spans="1:15" ht="18.75" thickBot="1">
      <c r="A13" s="22">
        <v>60</v>
      </c>
      <c r="B13" s="22"/>
      <c r="C13" s="33" t="s">
        <v>25</v>
      </c>
      <c r="D13" s="24">
        <v>2</v>
      </c>
      <c r="E13" s="34"/>
      <c r="F13" s="35"/>
      <c r="G13" s="27">
        <v>5.46</v>
      </c>
      <c r="H13" s="28">
        <f t="shared" si="0"/>
        <v>0</v>
      </c>
      <c r="I13" s="27">
        <f t="shared" si="1"/>
        <v>5.46</v>
      </c>
      <c r="J13" s="22"/>
      <c r="K13" s="30">
        <v>94</v>
      </c>
      <c r="L13" s="36" t="s">
        <v>20</v>
      </c>
      <c r="M13" s="44"/>
      <c r="N13" s="45"/>
      <c r="O13" s="4"/>
    </row>
    <row r="14" spans="1:15" ht="18.75" thickBot="1">
      <c r="A14" s="22">
        <v>60</v>
      </c>
      <c r="B14" s="22"/>
      <c r="C14" s="33" t="s">
        <v>26</v>
      </c>
      <c r="D14" s="39">
        <v>2</v>
      </c>
      <c r="E14" s="29"/>
      <c r="F14" s="35"/>
      <c r="G14" s="27">
        <v>5.4</v>
      </c>
      <c r="H14" s="28">
        <f t="shared" si="0"/>
        <v>0</v>
      </c>
      <c r="I14" s="27">
        <f t="shared" si="1"/>
        <v>5.4</v>
      </c>
      <c r="J14" s="22"/>
      <c r="K14" s="30">
        <v>93</v>
      </c>
      <c r="L14" s="36" t="s">
        <v>20</v>
      </c>
      <c r="M14" s="46"/>
      <c r="N14" s="32"/>
      <c r="O14" s="4"/>
    </row>
    <row r="15" spans="1:15" ht="18.75" thickBot="1">
      <c r="A15" s="22">
        <v>30</v>
      </c>
      <c r="B15" s="22"/>
      <c r="C15" s="45" t="s">
        <v>27</v>
      </c>
      <c r="D15" s="24">
        <v>1</v>
      </c>
      <c r="E15" s="34"/>
      <c r="F15" s="26"/>
      <c r="G15" s="27">
        <v>4.6399999999999997</v>
      </c>
      <c r="H15" s="28">
        <f t="shared" si="0"/>
        <v>0</v>
      </c>
      <c r="I15" s="27">
        <f t="shared" si="1"/>
        <v>4.6399999999999997</v>
      </c>
      <c r="J15" s="22"/>
      <c r="K15" s="30">
        <v>92</v>
      </c>
      <c r="L15" s="36" t="s">
        <v>20</v>
      </c>
      <c r="M15" s="44"/>
      <c r="N15" s="45"/>
      <c r="O15" s="4"/>
    </row>
    <row r="16" spans="1:15" ht="18.75" thickBot="1">
      <c r="A16" s="22">
        <v>30</v>
      </c>
      <c r="B16" s="22"/>
      <c r="C16" s="23" t="s">
        <v>28</v>
      </c>
      <c r="D16" s="24">
        <v>1</v>
      </c>
      <c r="E16" s="27">
        <v>4.3</v>
      </c>
      <c r="F16" s="26"/>
      <c r="G16" s="27">
        <v>4.3</v>
      </c>
      <c r="H16" s="28">
        <f t="shared" si="0"/>
        <v>0</v>
      </c>
      <c r="I16" s="27">
        <f t="shared" si="1"/>
        <v>4.3</v>
      </c>
      <c r="J16" s="47"/>
      <c r="K16" s="30">
        <v>91</v>
      </c>
      <c r="L16"/>
      <c r="M16" s="48"/>
      <c r="N16" s="49"/>
      <c r="O16" s="4"/>
    </row>
    <row r="17" spans="1:15" ht="18.75" thickBot="1">
      <c r="A17" s="22">
        <v>60</v>
      </c>
      <c r="B17" s="22"/>
      <c r="C17" s="33" t="s">
        <v>29</v>
      </c>
      <c r="D17" s="24">
        <v>1</v>
      </c>
      <c r="E17" s="22"/>
      <c r="F17" s="35"/>
      <c r="G17" s="27">
        <v>3.64</v>
      </c>
      <c r="H17" s="28">
        <f t="shared" si="0"/>
        <v>0</v>
      </c>
      <c r="I17" s="27">
        <f t="shared" si="1"/>
        <v>3.64</v>
      </c>
      <c r="J17" s="22"/>
      <c r="K17" s="30">
        <v>90</v>
      </c>
      <c r="L17" s="36" t="s">
        <v>20</v>
      </c>
      <c r="M17" s="48"/>
      <c r="N17" s="49"/>
      <c r="O17" s="4"/>
    </row>
    <row r="18" spans="1:15" ht="18.75" thickBot="1">
      <c r="A18" s="22">
        <v>60</v>
      </c>
      <c r="B18" s="22"/>
      <c r="C18" s="33" t="s">
        <v>30</v>
      </c>
      <c r="D18" s="24">
        <v>3</v>
      </c>
      <c r="E18" s="22"/>
      <c r="F18" s="35"/>
      <c r="G18" s="27">
        <v>3.57</v>
      </c>
      <c r="H18" s="28">
        <f t="shared" si="0"/>
        <v>0</v>
      </c>
      <c r="I18" s="27">
        <f t="shared" si="1"/>
        <v>3.57</v>
      </c>
      <c r="J18" s="22"/>
      <c r="K18" s="30">
        <v>89</v>
      </c>
      <c r="L18" s="36" t="s">
        <v>20</v>
      </c>
      <c r="M18" s="44"/>
      <c r="N18" s="45"/>
      <c r="O18" s="4"/>
    </row>
    <row r="19" spans="1:15" ht="18.75" thickBot="1">
      <c r="A19" s="22">
        <v>30</v>
      </c>
      <c r="B19" s="22"/>
      <c r="C19" s="33" t="s">
        <v>31</v>
      </c>
      <c r="D19" s="24">
        <v>3</v>
      </c>
      <c r="E19" s="22"/>
      <c r="F19" s="35"/>
      <c r="G19" s="27">
        <v>3.52</v>
      </c>
      <c r="H19" s="28">
        <f t="shared" si="0"/>
        <v>0</v>
      </c>
      <c r="I19" s="27">
        <f t="shared" si="1"/>
        <v>3.52</v>
      </c>
      <c r="J19" s="47"/>
      <c r="K19" s="30">
        <v>88</v>
      </c>
      <c r="L19" s="36" t="s">
        <v>20</v>
      </c>
      <c r="M19" s="44"/>
      <c r="N19" s="45"/>
      <c r="O19" s="4"/>
    </row>
    <row r="20" spans="1:15" ht="18.75" thickBot="1">
      <c r="A20" s="22">
        <v>30</v>
      </c>
      <c r="B20" s="22"/>
      <c r="C20" s="23" t="s">
        <v>32</v>
      </c>
      <c r="D20" s="24">
        <v>0</v>
      </c>
      <c r="E20" s="22"/>
      <c r="F20" s="26"/>
      <c r="G20" s="27">
        <v>0</v>
      </c>
      <c r="H20" s="28">
        <f t="shared" si="0"/>
        <v>0</v>
      </c>
      <c r="I20" s="27">
        <f t="shared" si="1"/>
        <v>0</v>
      </c>
      <c r="J20" s="47"/>
      <c r="K20" s="30">
        <v>83</v>
      </c>
      <c r="L20" s="36"/>
      <c r="M20" s="44"/>
      <c r="N20" s="45"/>
      <c r="O20" s="4"/>
    </row>
    <row r="21" spans="1:15" ht="18.75" thickBot="1">
      <c r="A21" s="22">
        <v>60</v>
      </c>
      <c r="B21" s="22"/>
      <c r="C21" s="23" t="s">
        <v>33</v>
      </c>
      <c r="D21" s="24">
        <v>0</v>
      </c>
      <c r="E21" s="34"/>
      <c r="F21" s="26"/>
      <c r="G21" s="50">
        <v>0</v>
      </c>
      <c r="H21" s="28">
        <f t="shared" si="0"/>
        <v>0</v>
      </c>
      <c r="I21" s="27">
        <f t="shared" si="1"/>
        <v>0</v>
      </c>
      <c r="J21" s="47"/>
      <c r="K21" s="30">
        <v>83</v>
      </c>
      <c r="L21" s="36"/>
      <c r="M21" s="44"/>
      <c r="N21" s="45"/>
      <c r="O21" s="4"/>
    </row>
    <row r="22" spans="1:15" ht="18.75" thickBot="1">
      <c r="A22" s="22">
        <v>60</v>
      </c>
      <c r="B22" s="22"/>
      <c r="C22" s="33" t="s">
        <v>34</v>
      </c>
      <c r="D22" s="24">
        <v>0</v>
      </c>
      <c r="E22" s="29"/>
      <c r="F22" s="35"/>
      <c r="G22" s="27">
        <v>0</v>
      </c>
      <c r="H22" s="28">
        <f t="shared" si="0"/>
        <v>0</v>
      </c>
      <c r="I22" s="27">
        <f t="shared" si="1"/>
        <v>0</v>
      </c>
      <c r="J22" s="47"/>
      <c r="K22" s="30">
        <v>83</v>
      </c>
      <c r="L22" s="36"/>
      <c r="M22" s="44"/>
      <c r="N22" s="45"/>
      <c r="O22" s="4"/>
    </row>
    <row r="23" spans="1:15" ht="18.75" thickBot="1">
      <c r="A23" s="22">
        <v>60</v>
      </c>
      <c r="B23" s="22"/>
      <c r="C23" s="33" t="s">
        <v>35</v>
      </c>
      <c r="D23" s="24">
        <v>0</v>
      </c>
      <c r="E23" s="34"/>
      <c r="F23" s="35"/>
      <c r="G23" s="27">
        <v>0</v>
      </c>
      <c r="H23" s="28">
        <f t="shared" si="0"/>
        <v>0</v>
      </c>
      <c r="I23" s="27">
        <f t="shared" si="1"/>
        <v>0</v>
      </c>
      <c r="J23" s="47"/>
      <c r="K23" s="30">
        <v>83</v>
      </c>
      <c r="L23" s="36"/>
      <c r="M23" s="44"/>
      <c r="N23" s="45"/>
      <c r="O23" s="4"/>
    </row>
    <row r="24" spans="1:15" ht="18.75" thickBot="1">
      <c r="A24" s="22"/>
      <c r="B24" s="22"/>
      <c r="C24" s="33"/>
      <c r="D24" s="24"/>
      <c r="E24" s="22"/>
      <c r="F24" s="35"/>
      <c r="G24" s="27"/>
      <c r="H24" s="28"/>
      <c r="I24" s="27"/>
      <c r="J24" s="47"/>
      <c r="K24" s="30"/>
      <c r="L24" s="36"/>
      <c r="M24" s="44"/>
      <c r="N24" s="45"/>
      <c r="O24" s="4"/>
    </row>
    <row r="25" spans="1:15" ht="18">
      <c r="A25" s="3"/>
      <c r="B25" s="3"/>
      <c r="C25" s="3"/>
      <c r="D25" s="3"/>
      <c r="E25" s="3"/>
      <c r="F25" s="3"/>
      <c r="G25" s="3"/>
      <c r="H25" s="3"/>
      <c r="I25" s="3"/>
      <c r="J25" s="3"/>
      <c r="K25" s="51"/>
      <c r="L25" s="6" t="s">
        <v>20</v>
      </c>
      <c r="M25" s="3"/>
      <c r="N25" s="3"/>
      <c r="O25" s="4"/>
    </row>
    <row r="26" spans="1:15" ht="18">
      <c r="A26" s="3"/>
      <c r="B26" s="3"/>
      <c r="C26" s="2"/>
      <c r="D26" s="2"/>
      <c r="E26" s="2"/>
      <c r="F26" s="2"/>
      <c r="G26" s="2" t="s">
        <v>36</v>
      </c>
      <c r="H26" s="52">
        <f>N6*30</f>
        <v>870</v>
      </c>
      <c r="I26" s="3"/>
      <c r="J26" s="3"/>
      <c r="K26" s="5"/>
      <c r="L26" s="6"/>
      <c r="M26" s="52"/>
      <c r="N26" s="3"/>
      <c r="O26" s="4"/>
    </row>
    <row r="27" spans="1:15" ht="18">
      <c r="A27" s="3"/>
      <c r="B27" s="53" t="s">
        <v>37</v>
      </c>
      <c r="C27" s="54" t="s">
        <v>38</v>
      </c>
      <c r="D27" s="3">
        <f>SUM(D7:D24)</f>
        <v>29</v>
      </c>
      <c r="E27" s="2"/>
      <c r="F27" s="54"/>
      <c r="G27" s="2" t="s">
        <v>39</v>
      </c>
      <c r="H27" s="52">
        <f>SUM(M7:M24)</f>
        <v>580</v>
      </c>
      <c r="I27" s="3"/>
      <c r="J27" s="3"/>
      <c r="K27" s="5"/>
      <c r="L27" s="6"/>
      <c r="M27" s="3"/>
      <c r="N27" s="3"/>
      <c r="O27" s="4"/>
    </row>
    <row r="28" spans="1:15" ht="18">
      <c r="A28" s="3"/>
      <c r="B28" s="3"/>
      <c r="C28" s="54" t="s">
        <v>40</v>
      </c>
      <c r="D28" s="55">
        <f>SUM(I7:I24)</f>
        <v>75.649999999999991</v>
      </c>
      <c r="E28" s="2"/>
      <c r="F28" s="2"/>
      <c r="G28" s="2" t="s">
        <v>41</v>
      </c>
      <c r="H28" s="52">
        <f>SUM(N6*5)</f>
        <v>145</v>
      </c>
      <c r="I28" s="3"/>
      <c r="J28" s="3"/>
      <c r="K28" s="5"/>
      <c r="L28" s="6"/>
      <c r="M28" s="3"/>
      <c r="N28" s="3"/>
      <c r="O28" s="4"/>
    </row>
    <row r="29" spans="1:15" ht="18">
      <c r="A29" s="3"/>
      <c r="B29" s="3"/>
      <c r="C29" s="54" t="s">
        <v>42</v>
      </c>
      <c r="D29" s="55">
        <f>D28/D27</f>
        <v>2.6086206896551722</v>
      </c>
      <c r="E29" s="2"/>
      <c r="F29" s="2"/>
      <c r="G29" s="2" t="s">
        <v>43</v>
      </c>
      <c r="H29" s="52">
        <f>SUM(H27:H28)</f>
        <v>725</v>
      </c>
      <c r="I29" s="3"/>
      <c r="J29" s="3"/>
      <c r="K29" s="5"/>
      <c r="L29" s="6"/>
      <c r="M29" s="3"/>
      <c r="N29" s="3"/>
      <c r="O29" s="4"/>
    </row>
    <row r="30" spans="1:15" ht="18">
      <c r="A30" s="3"/>
      <c r="B30" s="3"/>
      <c r="C30" s="3"/>
      <c r="D30" s="3"/>
      <c r="E30" s="2"/>
      <c r="F30" s="2"/>
      <c r="G30" s="2" t="s">
        <v>44</v>
      </c>
      <c r="H30" s="52">
        <f>SUM(N6*5)</f>
        <v>145</v>
      </c>
      <c r="I30" s="3"/>
      <c r="J30" s="3"/>
      <c r="K30" s="5"/>
      <c r="L30" s="6"/>
      <c r="M30" s="3"/>
      <c r="N30" s="3"/>
      <c r="O30" s="4"/>
    </row>
    <row r="31" spans="1:15" ht="18">
      <c r="A31" s="3"/>
      <c r="B31" s="56"/>
      <c r="C31" s="57" t="s">
        <v>45</v>
      </c>
      <c r="D31" s="58" t="s">
        <v>46</v>
      </c>
      <c r="E31" s="3"/>
      <c r="F31" s="3"/>
      <c r="G31" s="3"/>
      <c r="H31" s="3"/>
      <c r="I31" s="3"/>
      <c r="J31" s="3"/>
      <c r="K31" s="7"/>
      <c r="L31" s="2"/>
      <c r="M31" s="3"/>
      <c r="N31" s="3"/>
      <c r="O31" s="4"/>
    </row>
    <row r="32" spans="1:15" ht="18">
      <c r="A32" s="3"/>
      <c r="B32" s="3"/>
      <c r="C32" s="58" t="s">
        <v>47</v>
      </c>
      <c r="D32" s="59" t="s">
        <v>48</v>
      </c>
      <c r="E32" s="3"/>
      <c r="F32" s="3"/>
      <c r="G32" s="3"/>
      <c r="H32" s="3"/>
      <c r="I32" s="3"/>
      <c r="J32" s="3"/>
      <c r="K32" s="5"/>
      <c r="L32" s="6"/>
      <c r="M32" s="3"/>
      <c r="N32" s="3"/>
      <c r="O32" s="4"/>
    </row>
    <row r="33" spans="2:8" ht="18">
      <c r="B33" s="3"/>
      <c r="C33" s="58" t="s">
        <v>49</v>
      </c>
      <c r="D33" s="3"/>
      <c r="G33" s="60"/>
      <c r="H33" s="60"/>
    </row>
    <row r="34" spans="2:8" ht="18">
      <c r="B34" s="3"/>
      <c r="D34" s="3"/>
      <c r="G34" s="60"/>
      <c r="H34" s="60"/>
    </row>
    <row r="35" spans="2:8" ht="18">
      <c r="B35" s="3"/>
      <c r="D35" s="3"/>
      <c r="G35" s="60"/>
      <c r="H35" s="60"/>
    </row>
    <row r="36" spans="2:8" ht="18">
      <c r="B36" s="3"/>
      <c r="D36" s="3"/>
      <c r="G36" s="60"/>
      <c r="H36" s="60"/>
    </row>
    <row r="37" spans="2:8" ht="18">
      <c r="B37" s="3"/>
      <c r="D37" s="3"/>
      <c r="G37" s="60"/>
      <c r="H37" s="60"/>
    </row>
    <row r="38" spans="2:8" ht="18">
      <c r="B38" s="3"/>
      <c r="D38" s="3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2025-11-28T16:36:06Z</dcterms:created>
  <dcterms:modified xsi:type="dcterms:W3CDTF">2025-11-28T18:12:44Z</dcterms:modified>
</cp:coreProperties>
</file>