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A10EB89D-BD5C-4DD0-BE9D-EB3933B65315}" xr6:coauthVersionLast="47" xr6:coauthVersionMax="47" xr10:uidLastSave="{00000000-0000-0000-0000-000000000000}"/>
  <bookViews>
    <workbookView xWindow="-120" yWindow="-120" windowWidth="29040" windowHeight="15720" xr2:uid="{302F6ED4-0A2E-463D-8741-7DF71D43D5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H26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M10" i="1"/>
  <c r="H10" i="1"/>
  <c r="I10" i="1" s="1"/>
  <c r="H9" i="1"/>
  <c r="I9" i="1" s="1"/>
  <c r="H8" i="1"/>
  <c r="I8" i="1" s="1"/>
  <c r="N7" i="1"/>
  <c r="M7" i="1"/>
  <c r="H7" i="1"/>
  <c r="I7" i="1" s="1"/>
  <c r="D28" i="1" s="1"/>
  <c r="D29" i="1" s="1"/>
  <c r="N6" i="1"/>
  <c r="H30" i="1" s="1"/>
  <c r="M8" i="1" l="1"/>
  <c r="H27" i="1" s="1"/>
  <c r="H29" i="1" s="1"/>
  <c r="H28" i="1"/>
  <c r="M11" i="1"/>
  <c r="M9" i="1"/>
</calcChain>
</file>

<file path=xl/sharedStrings.xml><?xml version="1.0" encoding="utf-8"?>
<sst xmlns="http://schemas.openxmlformats.org/spreadsheetml/2006/main" count="47" uniqueCount="47">
  <si>
    <t>Bass Club of North Texas - Tournament Results</t>
  </si>
  <si>
    <t>Date: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</si>
  <si>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</si>
  <si>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</si>
  <si>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</si>
  <si>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</si>
  <si>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</si>
  <si>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</si>
  <si>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</si>
  <si>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</si>
  <si>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</si>
  <si>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</si>
  <si>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</si>
  <si>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</si>
  <si>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</si>
  <si>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</si>
  <si>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Joey Bryant, Alex Bryant</t>
  </si>
  <si>
    <t>Mike Wood, Keith Prazak</t>
  </si>
  <si>
    <t>Dan Allen, Lucas Jenson</t>
  </si>
  <si>
    <t>Steve Black, Mark Merkt</t>
  </si>
  <si>
    <t>Kirk Durossette, Jenny D</t>
  </si>
  <si>
    <t>David Egge, Kerry Kiker</t>
  </si>
  <si>
    <t>Mike Scharf, Darrell Carson</t>
  </si>
  <si>
    <t>Yancy Franklin, Steve Petit</t>
  </si>
  <si>
    <t>Steve Sullivan, Danny Ray</t>
  </si>
  <si>
    <t>Joey Hubble, Bob LaPenna</t>
  </si>
  <si>
    <t>Bo Rhodes, Fred Lockhart</t>
  </si>
  <si>
    <t>Cody Knight</t>
  </si>
  <si>
    <t>Greg Pope</t>
  </si>
  <si>
    <t>Steve Treece</t>
  </si>
  <si>
    <t>Wayne Christian, Todd Staton</t>
  </si>
  <si>
    <t>Zach McMahon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</si>
  <si>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</si>
  <si>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</si>
  <si>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</si>
  <si>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</si>
  <si>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</si>
  <si>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</si>
  <si>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</si>
  <si>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</si>
  <si>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</si>
  <si>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 xml:space="preserve">Lake:  </t>
  </si>
  <si>
    <t>Palestine</t>
  </si>
  <si>
    <r>
      <t xml:space="preserve">Jim Young, </t>
    </r>
    <r>
      <rPr>
        <b/>
        <sz val="14"/>
        <rFont val="Arial"/>
        <family val="2"/>
      </rPr>
      <t>Kyle Sandlin</t>
    </r>
  </si>
  <si>
    <t>Dave Howe, Beau Cook</t>
  </si>
  <si>
    <t>Steve Treece transferred $30 from Welsh to Palestine</t>
  </si>
  <si>
    <t>Steve Petit paid membership dues $25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</si>
</sst>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/>
    <xf numFmtId="0" fontId="5" fillId="0" borderId="2" xfId="1" applyFont="1" applyBorder="1"/>
    <xf numFmtId="0" fontId="6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6" xfId="1" applyFont="1" applyBorder="1"/>
    <xf numFmtId="165" fontId="3" fillId="0" borderId="6" xfId="1" applyNumberFormat="1" applyFont="1" applyBorder="1" applyAlignment="1">
      <alignment horizontal="right"/>
    </xf>
    <xf numFmtId="4" fontId="7" fillId="0" borderId="6" xfId="1" applyNumberFormat="1" applyFont="1" applyBorder="1"/>
    <xf numFmtId="0" fontId="8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65" fontId="7" fillId="0" borderId="6" xfId="0" applyNumberFormat="1" applyFont="1" applyBorder="1"/>
    <xf numFmtId="165" fontId="3" fillId="0" borderId="6" xfId="0" applyNumberFormat="1" applyFont="1" applyBorder="1"/>
    <xf numFmtId="0" fontId="3" fillId="0" borderId="6" xfId="1" applyFont="1" applyBorder="1" applyAlignment="1">
      <alignment horizontal="center" vertical="center" wrapText="1"/>
    </xf>
    <xf numFmtId="165" fontId="9" fillId="0" borderId="6" xfId="1" applyNumberFormat="1" applyFont="1" applyBorder="1"/>
    <xf numFmtId="165" fontId="8" fillId="0" borderId="6" xfId="1" applyNumberFormat="1" applyFont="1" applyBorder="1"/>
    <xf numFmtId="2" fontId="3" fillId="0" borderId="6" xfId="1" applyNumberFormat="1" applyFont="1" applyBorder="1" applyAlignment="1">
      <alignment horizontal="right"/>
    </xf>
    <xf numFmtId="165" fontId="3" fillId="0" borderId="6" xfId="1" applyNumberFormat="1" applyFont="1" applyBorder="1"/>
    <xf numFmtId="0" fontId="6" fillId="0" borderId="6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65" fontId="7" fillId="0" borderId="6" xfId="1" applyNumberFormat="1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2" fontId="3" fillId="4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8" fillId="0" borderId="0" xfId="0" applyFont="1"/>
    <xf numFmtId="165" fontId="3" fillId="0" borderId="0" xfId="0" applyNumberFormat="1" applyFont="1"/>
    <xf numFmtId="2" fontId="3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3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 vertical="top"/>
    </xf>
    <xf numFmtId="0" fontId="12" fillId="0" borderId="0" xfId="0" applyFont="1"/>
    <xf numFmtId="0" fontId="0" fillId="0" borderId="0" xfId="0" applyAlignment="1">
      <alignment wrapText="1"/>
    </xf>
    <xf numFmtId="0" fontId="13" fillId="0" borderId="0" xfId="0" applyFont="1"/>
    <xf numFmtId="0" fontId="2" fillId="0" borderId="0" xfId="0" applyFont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3" xfId="1" xr:uid="{22FDFF7E-A0B2-4F70-AE75-390E113D3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3A77-0178-4B1F-B2C9-363708D858A1}">
  <dimension ref="A1:O37"/>
  <sheetViews>
    <sheetView tabSelected="1" topLeftCell="A7" workbookViewId="0">
      <selection sqref="A1:N30"/>
    </sheetView>
  </sheetViews>
  <sheetFormatPr defaultRowHeight="15" x14ac:dyDescent="0.25"/>
  <cols>
    <col min="1" max="1" width="7.140625" bestFit="1" customWidth="1"/>
    <col min="2" max="2" width="13.140625" customWidth="1"/>
    <col min="3" max="3" width="44.42578125" customWidth="1"/>
    <col min="4" max="4" width="10" customWidth="1"/>
    <col min="5" max="5" width="10.28515625" bestFit="1" customWidth="1"/>
    <col min="6" max="6" width="8.140625" bestFit="1" customWidth="1"/>
    <col min="7" max="7" width="23.5703125" customWidth="1"/>
    <col min="8" max="9" width="13.42578125" customWidth="1"/>
    <col min="10" max="10" width="9.28515625" customWidth="1"/>
    <col min="11" max="11" width="10.85546875" style="55" customWidth="1"/>
    <col min="12" max="12" width="8.28515625" style="55" customWidth="1"/>
    <col min="13" max="13" width="13" customWidth="1"/>
    <col min="14" max="14" width="12.5703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1"/>
      <c r="M1" s="2"/>
      <c r="N1" s="2"/>
      <c r="O1" s="3"/>
    </row>
    <row r="2" spans="1:15" ht="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2"/>
      <c r="N2" s="2"/>
      <c r="O2" s="3"/>
    </row>
    <row r="3" spans="1:15" ht="18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 ht="19.5" thickBot="1" x14ac:dyDescent="0.35">
      <c r="A4" s="5" t="s">
        <v>1</v>
      </c>
      <c r="B4" s="6"/>
      <c r="C4" s="58">
        <v>45346</v>
      </c>
      <c r="D4" s="59"/>
      <c r="E4" s="7"/>
      <c r="F4" s="7"/>
      <c r="G4" s="5" t="s">
        <v>41</v>
      </c>
      <c r="H4" s="6" t="s">
        <v>42</v>
      </c>
      <c r="I4" s="8"/>
      <c r="J4" s="9"/>
      <c r="K4" s="10"/>
      <c r="L4" s="10"/>
      <c r="M4" s="10"/>
      <c r="N4" s="10"/>
      <c r="O4" s="3"/>
    </row>
    <row r="5" spans="1:15" ht="18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2" t="s">
        <v>2</v>
      </c>
      <c r="O5" s="3"/>
    </row>
    <row r="6" spans="1:15" ht="36.75" thickBot="1" x14ac:dyDescent="0.3">
      <c r="A6" s="12" t="s">
        <v>3</v>
      </c>
      <c r="B6" s="12" t="s">
        <v>4</v>
      </c>
      <c r="C6" s="13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4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>
        <f>SUM(A7:A44)/30</f>
        <v>32</v>
      </c>
      <c r="O6" s="3"/>
    </row>
    <row r="7" spans="1:15" ht="19.5" thickBot="1" x14ac:dyDescent="0.3">
      <c r="A7" s="15">
        <v>60</v>
      </c>
      <c r="B7" s="15"/>
      <c r="C7" s="16" t="s">
        <v>43</v>
      </c>
      <c r="D7" s="15">
        <v>3</v>
      </c>
      <c r="E7" s="18">
        <v>6.01</v>
      </c>
      <c r="F7" s="17"/>
      <c r="G7" s="19">
        <v>10.16</v>
      </c>
      <c r="H7" s="19">
        <f t="shared" ref="H7:H24" si="0">F7*0.5</f>
        <v>0</v>
      </c>
      <c r="I7" s="19">
        <f t="shared" ref="I7:I24" si="1">G7-H7</f>
        <v>10.16</v>
      </c>
      <c r="J7" s="20">
        <v>1</v>
      </c>
      <c r="K7" s="21">
        <v>100</v>
      </c>
      <c r="L7" s="21">
        <v>4</v>
      </c>
      <c r="M7" s="22">
        <f>IF(N6&lt;8,N6*20*1,IF(N6&lt;15,N6*20*0.7,IF(N6&lt;22,N6*20*0.55,IF(N6&lt;29,N6*20*0.45,IF(N6&lt;36,N6*20*0.4,IF(N6&lt;43,N6*20*0.38))))))</f>
        <v>256</v>
      </c>
      <c r="N7" s="23">
        <f>+N6*5</f>
        <v>160</v>
      </c>
      <c r="O7" s="3"/>
    </row>
    <row r="8" spans="1:15" ht="19.5" thickBot="1" x14ac:dyDescent="0.3">
      <c r="A8" s="15">
        <v>60</v>
      </c>
      <c r="B8" s="15"/>
      <c r="C8" s="16" t="s">
        <v>16</v>
      </c>
      <c r="D8" s="17">
        <v>3</v>
      </c>
      <c r="E8" s="15"/>
      <c r="F8" s="17"/>
      <c r="G8" s="19">
        <v>6.8</v>
      </c>
      <c r="H8" s="19">
        <f t="shared" si="0"/>
        <v>0</v>
      </c>
      <c r="I8" s="19">
        <f t="shared" si="1"/>
        <v>6.8</v>
      </c>
      <c r="J8" s="20">
        <v>2</v>
      </c>
      <c r="K8" s="21">
        <v>99</v>
      </c>
      <c r="L8" s="21"/>
      <c r="M8" s="22">
        <f>IF(N6&lt;8, N6*20*0, IF(N6&lt;15,N6*20*0.3, IF(N6&lt;22, N6*20*0.3, IF(N6 &lt;29, N6*20*0.27, IF(N6&lt;36,N6*20*0.25,IF(N6&lt;43,N6*20*0.22))))))</f>
        <v>160</v>
      </c>
      <c r="N8" s="23"/>
      <c r="O8" s="3"/>
    </row>
    <row r="9" spans="1:15" ht="19.5" thickBot="1" x14ac:dyDescent="0.3">
      <c r="A9" s="15">
        <v>60</v>
      </c>
      <c r="B9" s="15"/>
      <c r="C9" s="16" t="s">
        <v>17</v>
      </c>
      <c r="D9" s="17">
        <v>3</v>
      </c>
      <c r="E9" s="28"/>
      <c r="F9" s="17"/>
      <c r="G9" s="19">
        <v>6.48</v>
      </c>
      <c r="H9" s="19">
        <f t="shared" si="0"/>
        <v>0</v>
      </c>
      <c r="I9" s="19">
        <f t="shared" si="1"/>
        <v>6.48</v>
      </c>
      <c r="J9" s="26">
        <v>3</v>
      </c>
      <c r="K9" s="21">
        <v>98</v>
      </c>
      <c r="L9" s="21"/>
      <c r="M9" s="22">
        <f>IF(N6&lt;8, N6*20*0, IF(N6&lt;15,N6*20*0, IF(N6&lt;22, N6*20*0.15, IF(N6 &lt;29, N6*20*0.17, IF(N6&lt;36,N6*20*0.14,IF(N6&lt;43,N6*20*0.13))))))</f>
        <v>89.600000000000009</v>
      </c>
      <c r="N9" s="23"/>
      <c r="O9" s="3"/>
    </row>
    <row r="10" spans="1:15" ht="19.5" thickBot="1" x14ac:dyDescent="0.3">
      <c r="A10" s="15">
        <v>60</v>
      </c>
      <c r="B10" s="15"/>
      <c r="C10" s="16" t="s">
        <v>18</v>
      </c>
      <c r="D10" s="17">
        <v>3</v>
      </c>
      <c r="E10" s="28"/>
      <c r="F10" s="17"/>
      <c r="G10" s="19">
        <v>6.04</v>
      </c>
      <c r="H10" s="19">
        <f t="shared" si="0"/>
        <v>0</v>
      </c>
      <c r="I10" s="19">
        <f t="shared" si="1"/>
        <v>6.04</v>
      </c>
      <c r="J10" s="20">
        <v>4</v>
      </c>
      <c r="K10" s="21">
        <v>97</v>
      </c>
      <c r="L10" s="21"/>
      <c r="M10" s="22">
        <f>IF(N6&lt;8, N6*20*0, IF(N6&lt;15,N6*20*0, IF(N6&lt;22, N6*20*0, IF(N6 &lt;29, N6*20*0.11, IF(N6&lt;36,N6*20*0.12,IF(N6&lt;43,N6*20*0.11))))))</f>
        <v>76.8</v>
      </c>
      <c r="N10" s="23"/>
      <c r="O10" s="3"/>
    </row>
    <row r="11" spans="1:15" ht="19.5" thickBot="1" x14ac:dyDescent="0.3">
      <c r="A11" s="15">
        <v>60</v>
      </c>
      <c r="B11" s="15"/>
      <c r="C11" s="16" t="s">
        <v>19</v>
      </c>
      <c r="D11" s="15">
        <v>3</v>
      </c>
      <c r="E11" s="15"/>
      <c r="F11" s="17"/>
      <c r="G11" s="19">
        <v>5.77</v>
      </c>
      <c r="H11" s="19">
        <f t="shared" si="0"/>
        <v>0</v>
      </c>
      <c r="I11" s="19">
        <f t="shared" si="1"/>
        <v>5.77</v>
      </c>
      <c r="J11" s="20">
        <v>5</v>
      </c>
      <c r="K11" s="21">
        <v>96</v>
      </c>
      <c r="L11" s="21"/>
      <c r="M11" s="29">
        <f>IF(N6&lt;8, N6*20*0, IF(N6&lt;15,N6*20*0, IF(N6&lt;22, N6*20*0, IF(N6 &lt;29, N6*20*0.11, IF(N6&lt;36,N6*20*0.09,IF(N6&lt;43,N6*20*0.07))))))</f>
        <v>57.599999999999994</v>
      </c>
      <c r="N11" s="30"/>
      <c r="O11" s="3"/>
    </row>
    <row r="12" spans="1:15" ht="18.75" thickBot="1" x14ac:dyDescent="0.3">
      <c r="A12" s="15">
        <v>60</v>
      </c>
      <c r="B12" s="15"/>
      <c r="C12" s="16" t="s">
        <v>20</v>
      </c>
      <c r="D12" s="17">
        <v>3</v>
      </c>
      <c r="E12" s="15"/>
      <c r="F12" s="17"/>
      <c r="G12" s="19">
        <v>5.57</v>
      </c>
      <c r="H12" s="19">
        <f t="shared" si="0"/>
        <v>0</v>
      </c>
      <c r="I12" s="19">
        <f t="shared" si="1"/>
        <v>5.57</v>
      </c>
      <c r="J12" s="31"/>
      <c r="K12" s="21">
        <v>95</v>
      </c>
      <c r="L12" s="21"/>
      <c r="M12" s="22"/>
      <c r="N12" s="23"/>
      <c r="O12" s="3"/>
    </row>
    <row r="13" spans="1:15" ht="18.75" thickBot="1" x14ac:dyDescent="0.3">
      <c r="A13" s="15">
        <v>60</v>
      </c>
      <c r="B13" s="15"/>
      <c r="C13" s="16" t="s">
        <v>21</v>
      </c>
      <c r="D13" s="17">
        <v>2</v>
      </c>
      <c r="E13" s="28"/>
      <c r="F13" s="17"/>
      <c r="G13" s="19">
        <v>4.4400000000000004</v>
      </c>
      <c r="H13" s="19">
        <f t="shared" si="0"/>
        <v>0</v>
      </c>
      <c r="I13" s="19">
        <f t="shared" si="1"/>
        <v>4.4400000000000004</v>
      </c>
      <c r="J13" s="31"/>
      <c r="K13" s="21">
        <v>94</v>
      </c>
      <c r="L13" s="21"/>
      <c r="M13" s="32"/>
      <c r="N13" s="33"/>
      <c r="O13" s="3"/>
    </row>
    <row r="14" spans="1:15" ht="18.75" thickBot="1" x14ac:dyDescent="0.3">
      <c r="A14" s="15">
        <v>60</v>
      </c>
      <c r="B14" s="15"/>
      <c r="C14" s="16" t="s">
        <v>22</v>
      </c>
      <c r="D14" s="17">
        <v>2</v>
      </c>
      <c r="E14" s="15"/>
      <c r="F14" s="17"/>
      <c r="G14" s="19">
        <v>3.44</v>
      </c>
      <c r="H14" s="19">
        <f t="shared" si="0"/>
        <v>0</v>
      </c>
      <c r="I14" s="19">
        <f t="shared" si="1"/>
        <v>3.44</v>
      </c>
      <c r="J14" s="15"/>
      <c r="K14" s="21">
        <v>93</v>
      </c>
      <c r="L14" s="21"/>
      <c r="M14" s="34"/>
      <c r="N14" s="23"/>
      <c r="O14" s="3"/>
    </row>
    <row r="15" spans="1:15" ht="18.75" thickBot="1" x14ac:dyDescent="0.3">
      <c r="A15" s="15">
        <v>60</v>
      </c>
      <c r="B15" s="15"/>
      <c r="C15" s="16" t="s">
        <v>23</v>
      </c>
      <c r="D15" s="17">
        <v>2</v>
      </c>
      <c r="E15" s="42"/>
      <c r="F15" s="17"/>
      <c r="G15" s="19">
        <v>2.79</v>
      </c>
      <c r="H15" s="19">
        <f t="shared" si="0"/>
        <v>0</v>
      </c>
      <c r="I15" s="19">
        <f t="shared" si="1"/>
        <v>2.79</v>
      </c>
      <c r="J15" s="31"/>
      <c r="K15" s="21">
        <v>92</v>
      </c>
      <c r="L15" s="21"/>
      <c r="M15" s="29"/>
      <c r="N15" s="35"/>
      <c r="O15" s="3"/>
    </row>
    <row r="16" spans="1:15" ht="19.5" thickBot="1" x14ac:dyDescent="0.3">
      <c r="A16" s="15">
        <v>60</v>
      </c>
      <c r="B16" s="15"/>
      <c r="C16" s="16" t="s">
        <v>44</v>
      </c>
      <c r="D16" s="17">
        <v>2</v>
      </c>
      <c r="E16" s="38"/>
      <c r="F16" s="17"/>
      <c r="G16" s="19">
        <v>2.5099999999999998</v>
      </c>
      <c r="H16" s="19">
        <f t="shared" si="0"/>
        <v>0</v>
      </c>
      <c r="I16" s="19">
        <f t="shared" si="1"/>
        <v>2.5099999999999998</v>
      </c>
      <c r="J16" s="36"/>
      <c r="K16" s="21">
        <v>91</v>
      </c>
      <c r="L16" s="21"/>
      <c r="M16" s="34"/>
      <c r="N16" s="23"/>
      <c r="O16" s="3"/>
    </row>
    <row r="17" spans="1:15" ht="18.75" thickBot="1" x14ac:dyDescent="0.3">
      <c r="A17" s="15">
        <v>60</v>
      </c>
      <c r="B17" s="15"/>
      <c r="C17" s="16" t="s">
        <v>24</v>
      </c>
      <c r="D17" s="17">
        <v>1</v>
      </c>
      <c r="E17" s="42"/>
      <c r="F17" s="17"/>
      <c r="G17" s="19">
        <v>1.94</v>
      </c>
      <c r="H17" s="19">
        <f t="shared" si="0"/>
        <v>0</v>
      </c>
      <c r="I17" s="19">
        <f t="shared" si="1"/>
        <v>1.94</v>
      </c>
      <c r="J17" s="15"/>
      <c r="K17" s="21">
        <v>90</v>
      </c>
      <c r="L17" s="21"/>
      <c r="M17" s="32"/>
      <c r="N17" s="37"/>
      <c r="O17" s="3"/>
    </row>
    <row r="18" spans="1:15" ht="18.75" thickBot="1" x14ac:dyDescent="0.3">
      <c r="A18" s="15">
        <v>60</v>
      </c>
      <c r="B18" s="15"/>
      <c r="C18" s="16" t="s">
        <v>25</v>
      </c>
      <c r="D18" s="17">
        <v>1</v>
      </c>
      <c r="E18" s="28"/>
      <c r="F18" s="17"/>
      <c r="G18" s="19">
        <v>1.82</v>
      </c>
      <c r="H18" s="19">
        <f t="shared" si="0"/>
        <v>0</v>
      </c>
      <c r="I18" s="19">
        <f t="shared" si="1"/>
        <v>1.82</v>
      </c>
      <c r="J18" s="15"/>
      <c r="K18" s="21">
        <v>89</v>
      </c>
      <c r="L18" s="21"/>
      <c r="M18" s="29"/>
      <c r="N18" s="39"/>
      <c r="O18" s="3"/>
    </row>
    <row r="19" spans="1:15" ht="18.75" thickBot="1" x14ac:dyDescent="0.3">
      <c r="A19" s="15">
        <v>60</v>
      </c>
      <c r="B19" s="15"/>
      <c r="C19" s="16" t="s">
        <v>26</v>
      </c>
      <c r="D19" s="17">
        <v>1</v>
      </c>
      <c r="E19" s="28"/>
      <c r="F19" s="17"/>
      <c r="G19" s="19">
        <v>1.76</v>
      </c>
      <c r="H19" s="19">
        <f t="shared" si="0"/>
        <v>0</v>
      </c>
      <c r="I19" s="19">
        <f t="shared" si="1"/>
        <v>1.76</v>
      </c>
      <c r="J19" s="31"/>
      <c r="K19" s="21">
        <v>88</v>
      </c>
      <c r="L19" s="40"/>
      <c r="M19" s="41"/>
      <c r="N19" s="41"/>
      <c r="O19" s="3"/>
    </row>
    <row r="20" spans="1:15" ht="18.75" thickBot="1" x14ac:dyDescent="0.3">
      <c r="A20" s="15">
        <v>60</v>
      </c>
      <c r="B20" s="15"/>
      <c r="C20" s="16" t="s">
        <v>30</v>
      </c>
      <c r="D20" s="17">
        <v>0</v>
      </c>
      <c r="E20" s="24"/>
      <c r="F20" s="25"/>
      <c r="G20" s="19">
        <v>0</v>
      </c>
      <c r="H20" s="19">
        <f t="shared" si="0"/>
        <v>0</v>
      </c>
      <c r="I20" s="19">
        <f t="shared" si="1"/>
        <v>0</v>
      </c>
      <c r="J20" s="31"/>
      <c r="K20" s="21">
        <v>83</v>
      </c>
      <c r="L20" s="40"/>
      <c r="M20" s="41"/>
      <c r="N20" s="41"/>
      <c r="O20" s="3"/>
    </row>
    <row r="21" spans="1:15" ht="18.75" thickBot="1" x14ac:dyDescent="0.3">
      <c r="A21" s="15">
        <v>30</v>
      </c>
      <c r="B21" s="15"/>
      <c r="C21" s="16" t="s">
        <v>27</v>
      </c>
      <c r="D21" s="17">
        <v>0</v>
      </c>
      <c r="E21" s="15"/>
      <c r="F21" s="17"/>
      <c r="G21" s="19">
        <v>0</v>
      </c>
      <c r="H21" s="19">
        <f t="shared" si="0"/>
        <v>0</v>
      </c>
      <c r="I21" s="19">
        <f t="shared" si="1"/>
        <v>0</v>
      </c>
      <c r="J21" s="31"/>
      <c r="K21" s="21">
        <v>83</v>
      </c>
      <c r="L21" s="40"/>
      <c r="M21" s="41"/>
      <c r="N21" s="41"/>
      <c r="O21" s="3"/>
    </row>
    <row r="22" spans="1:15" ht="18.75" thickBot="1" x14ac:dyDescent="0.3">
      <c r="A22" s="15">
        <v>30</v>
      </c>
      <c r="B22" s="15"/>
      <c r="C22" s="16" t="s">
        <v>31</v>
      </c>
      <c r="D22" s="17">
        <v>0</v>
      </c>
      <c r="E22" s="27"/>
      <c r="F22" s="17"/>
      <c r="G22" s="19">
        <v>0</v>
      </c>
      <c r="H22" s="19">
        <f t="shared" si="0"/>
        <v>0</v>
      </c>
      <c r="I22" s="19">
        <f t="shared" si="1"/>
        <v>0</v>
      </c>
      <c r="J22" s="31"/>
      <c r="K22" s="21">
        <v>83</v>
      </c>
      <c r="L22" s="40"/>
      <c r="M22" s="41"/>
      <c r="N22" s="41"/>
      <c r="O22" s="3"/>
    </row>
    <row r="23" spans="1:15" ht="18.75" thickBot="1" x14ac:dyDescent="0.3">
      <c r="A23" s="15">
        <v>30</v>
      </c>
      <c r="B23" s="15"/>
      <c r="C23" s="16" t="s">
        <v>29</v>
      </c>
      <c r="D23" s="17">
        <v>0</v>
      </c>
      <c r="E23" s="28"/>
      <c r="F23" s="17"/>
      <c r="G23" s="19">
        <v>0</v>
      </c>
      <c r="H23" s="19">
        <f t="shared" si="0"/>
        <v>0</v>
      </c>
      <c r="I23" s="19">
        <f t="shared" si="1"/>
        <v>0</v>
      </c>
      <c r="J23" s="31"/>
      <c r="K23" s="21">
        <v>83</v>
      </c>
      <c r="L23" s="40"/>
      <c r="M23" s="41"/>
      <c r="N23" s="41"/>
      <c r="O23" s="3"/>
    </row>
    <row r="24" spans="1:15" ht="18.75" thickBot="1" x14ac:dyDescent="0.3">
      <c r="A24" s="15">
        <v>30</v>
      </c>
      <c r="B24" s="15"/>
      <c r="C24" s="16" t="s">
        <v>28</v>
      </c>
      <c r="D24" s="17">
        <v>0</v>
      </c>
      <c r="E24" s="42"/>
      <c r="F24" s="17"/>
      <c r="G24" s="19">
        <v>0</v>
      </c>
      <c r="H24" s="19">
        <f t="shared" si="0"/>
        <v>0</v>
      </c>
      <c r="I24" s="19">
        <f t="shared" si="1"/>
        <v>0</v>
      </c>
      <c r="J24" s="31"/>
      <c r="K24" s="21">
        <v>83</v>
      </c>
      <c r="L24" s="40"/>
      <c r="M24" s="41"/>
      <c r="N24" s="41"/>
      <c r="O24" s="3"/>
    </row>
    <row r="25" spans="1:15" ht="18" x14ac:dyDescent="0.25">
      <c r="A25" s="43"/>
      <c r="B25" s="2"/>
      <c r="C25" s="44"/>
      <c r="D25" s="45"/>
      <c r="E25" s="2"/>
      <c r="F25" s="2"/>
      <c r="G25" s="46"/>
      <c r="H25" s="2"/>
      <c r="I25" s="2"/>
      <c r="J25" s="2"/>
      <c r="K25" s="4"/>
      <c r="L25" s="4"/>
      <c r="M25" s="2"/>
      <c r="N25" s="2"/>
      <c r="O25" s="3"/>
    </row>
    <row r="26" spans="1:15" ht="18" x14ac:dyDescent="0.25">
      <c r="A26" s="2"/>
      <c r="B26" s="2"/>
      <c r="C26" s="47"/>
      <c r="D26" s="47"/>
      <c r="E26" s="47"/>
      <c r="F26" s="47"/>
      <c r="G26" s="47" t="s">
        <v>32</v>
      </c>
      <c r="H26" s="48">
        <f>SUM(N6*30)</f>
        <v>960</v>
      </c>
      <c r="I26" s="2"/>
      <c r="J26" s="2"/>
      <c r="K26" s="4"/>
      <c r="L26" s="4"/>
      <c r="M26" s="2"/>
      <c r="N26" s="2"/>
      <c r="O26" s="3"/>
    </row>
    <row r="27" spans="1:15" ht="18" x14ac:dyDescent="0.25">
      <c r="A27" s="2"/>
      <c r="B27" s="49" t="s">
        <v>33</v>
      </c>
      <c r="C27" s="50" t="s">
        <v>34</v>
      </c>
      <c r="D27" s="2">
        <f>SUM(D7:D24)</f>
        <v>29</v>
      </c>
      <c r="E27" s="47"/>
      <c r="F27" s="50"/>
      <c r="G27" s="47" t="s">
        <v>35</v>
      </c>
      <c r="H27" s="48">
        <f>SUM(M7:M17)</f>
        <v>640</v>
      </c>
      <c r="I27" s="2"/>
      <c r="J27" s="2"/>
      <c r="K27" s="4"/>
      <c r="L27" s="4"/>
      <c r="M27" s="48"/>
      <c r="N27" s="2"/>
      <c r="O27" s="3"/>
    </row>
    <row r="28" spans="1:15" ht="18" x14ac:dyDescent="0.25">
      <c r="A28" s="2"/>
      <c r="B28" s="2"/>
      <c r="C28" s="50" t="s">
        <v>36</v>
      </c>
      <c r="D28" s="51">
        <f>SUM(I7:I17)</f>
        <v>55.939999999999991</v>
      </c>
      <c r="E28" s="47"/>
      <c r="F28" s="47"/>
      <c r="G28" s="47" t="s">
        <v>37</v>
      </c>
      <c r="H28" s="48">
        <f>SUM(N6*5)</f>
        <v>160</v>
      </c>
      <c r="I28" s="2"/>
      <c r="J28" s="2"/>
      <c r="K28" s="4"/>
      <c r="L28" s="4"/>
      <c r="M28" s="2"/>
      <c r="N28" s="2"/>
      <c r="O28" s="3"/>
    </row>
    <row r="29" spans="1:15" ht="18" x14ac:dyDescent="0.25">
      <c r="A29" s="2"/>
      <c r="B29" s="2"/>
      <c r="C29" s="50" t="s">
        <v>38</v>
      </c>
      <c r="D29" s="51">
        <f>D28/D27</f>
        <v>1.9289655172413789</v>
      </c>
      <c r="E29" s="47"/>
      <c r="F29" s="47"/>
      <c r="G29" s="47" t="s">
        <v>39</v>
      </c>
      <c r="H29" s="48">
        <f>SUM(H27:H28)</f>
        <v>800</v>
      </c>
      <c r="I29" s="2"/>
      <c r="J29" s="2"/>
      <c r="K29" s="4"/>
      <c r="L29" s="4"/>
      <c r="M29" s="2"/>
      <c r="N29" s="2"/>
      <c r="O29" s="3"/>
    </row>
    <row r="30" spans="1:15" ht="18" x14ac:dyDescent="0.25">
      <c r="A30" s="2"/>
      <c r="B30" s="2"/>
      <c r="C30" s="2"/>
      <c r="D30" s="2"/>
      <c r="E30" s="47"/>
      <c r="F30" s="47"/>
      <c r="G30" s="47" t="s">
        <v>40</v>
      </c>
      <c r="H30" s="48">
        <f>SUM(N6*5)</f>
        <v>160</v>
      </c>
      <c r="I30" s="2"/>
      <c r="J30" s="2"/>
      <c r="K30" s="4"/>
      <c r="L30" s="4"/>
      <c r="M30" s="2"/>
      <c r="N30" s="2"/>
      <c r="O30" s="3"/>
    </row>
    <row r="31" spans="1:15" ht="15.75" x14ac:dyDescent="0.25">
      <c r="B31" s="3"/>
      <c r="C31" s="60" t="s">
        <v>45</v>
      </c>
      <c r="D31" s="3"/>
      <c r="E31" s="3"/>
      <c r="F31" s="3"/>
      <c r="G31" s="52"/>
      <c r="H31" s="52"/>
      <c r="K31"/>
      <c r="L31"/>
    </row>
    <row r="32" spans="1:15" x14ac:dyDescent="0.25">
      <c r="C32" s="53" t="s">
        <v>46</v>
      </c>
      <c r="G32" s="54"/>
      <c r="H32" s="54"/>
    </row>
    <row r="33" spans="3:8" x14ac:dyDescent="0.25">
      <c r="C33" s="56"/>
      <c r="G33" s="54"/>
      <c r="H33" s="54"/>
    </row>
    <row r="34" spans="3:8" x14ac:dyDescent="0.25">
      <c r="G34" s="54"/>
      <c r="H34" s="54"/>
    </row>
    <row r="35" spans="3:8" x14ac:dyDescent="0.25">
      <c r="G35" s="54"/>
      <c r="H35" s="54"/>
    </row>
    <row r="36" spans="3:8" x14ac:dyDescent="0.25">
      <c r="G36" s="54"/>
      <c r="H36" s="54"/>
    </row>
    <row r="37" spans="3:8" x14ac:dyDescent="0.25">
      <c r="G37" s="54"/>
      <c r="H37" s="54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2024-03-07T00:43:24Z</dcterms:created>
  <dcterms:modified xsi:type="dcterms:W3CDTF">2024-03-08T23:38:54Z</dcterms:modified>
</cp:coreProperties>
</file>