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8_{DB149F8B-8373-4312-BD0C-E29C80A4C841}" xr6:coauthVersionLast="47" xr6:coauthVersionMax="47" xr10:uidLastSave="{00000000-0000-0000-0000-000000000000}"/>
  <bookViews>
    <workbookView xWindow="-120" yWindow="-120" windowWidth="29040" windowHeight="15720" xr2:uid="{55655091-E060-47AE-A7B5-EA948B7FAB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M9" i="1"/>
  <c r="H9" i="1"/>
  <c r="I9" i="1" s="1"/>
  <c r="H8" i="1"/>
  <c r="I8" i="1" s="1"/>
  <c r="I7" i="1"/>
  <c r="D25" i="1" s="1"/>
  <c r="D26" i="1" s="1"/>
  <c r="H7" i="1"/>
  <c r="N6" i="1"/>
  <c r="H27" i="1" s="1"/>
  <c r="H23" i="1" l="1"/>
  <c r="M7" i="1"/>
  <c r="M8" i="1"/>
  <c r="H25" i="1"/>
  <c r="M10" i="1"/>
  <c r="N8" i="1"/>
  <c r="H24" i="1" l="1"/>
  <c r="H26" i="1" s="1"/>
</calcChain>
</file>

<file path=xl/sharedStrings.xml><?xml version="1.0" encoding="utf-8"?>
<sst xmlns="http://schemas.openxmlformats.org/spreadsheetml/2006/main" count="42" uniqueCount="41">
  <si>
    <t>Bass Club of North Texas - Tournament Results</t>
  </si>
  <si>
    <t>Date:</t>
  </si>
  <si>
    <t xml:space="preserve">Lake: </t>
  </si>
  <si>
    <t>Texoma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</si>
  <si>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</si>
  <si>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</si>
  <si>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</si>
  <si>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</si>
  <si>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</si>
  <si>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</si>
  <si>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</si>
  <si>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</si>
  <si>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</si>
  <si>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</si>
  <si>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</si>
  <si>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</si>
  <si>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</si>
  <si>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</si>
  <si>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t>Kirk Durossette, Jenny D</t>
  </si>
  <si>
    <r>
      <t xml:space="preserve">Todd Staton, </t>
    </r>
    <r>
      <rPr>
        <b/>
        <sz val="14"/>
        <rFont val="Arial"/>
        <family val="2"/>
      </rPr>
      <t>Michele Derryberry</t>
    </r>
  </si>
  <si>
    <t>Mike Scharf, Darrell Carson</t>
  </si>
  <si>
    <t>Bob Aldert, Jeremy Aldert</t>
  </si>
  <si>
    <t>Steve Sullivan, Steve Black</t>
  </si>
  <si>
    <t>Yancy Franklin, Anthony Brito</t>
  </si>
  <si>
    <t>Beau Cook, Dave Howe</t>
  </si>
  <si>
    <t>Mike Wood, Keith Prazak</t>
  </si>
  <si>
    <t>Joey Bryant, Alex Bryant</t>
  </si>
  <si>
    <t>Bo Rhodes, Fred Lockhart</t>
  </si>
  <si>
    <t>Brad Bridges, Cade Allen</t>
  </si>
  <si>
    <t>Trey Allen, Guest</t>
  </si>
  <si>
    <t>Dan Allen</t>
  </si>
  <si>
    <t>Jim Young, Kyle Sandlin</t>
  </si>
  <si>
    <t>Total Collected</t>
  </si>
  <si>
    <t>Number of Fish Weighed</t>
  </si>
  <si>
    <t>Total Stringer</t>
  </si>
  <si>
    <t>Total Pounds Weighed</t>
  </si>
  <si>
    <t>Total BB</t>
  </si>
  <si>
    <t>Avg Per Fish</t>
  </si>
  <si>
    <t>Total Stringer/BB</t>
  </si>
  <si>
    <t>Total Club</t>
  </si>
  <si>
    <r>
      <rPr>
        <b/>
        <sz val="14"/>
        <rFont val="Arial"/>
        <family val="2"/>
      </rPr>
      <t>NOTES</t>
    </r>
    <r>
      <rPr>
        <sz val="14"/>
        <rFont val="Arial"/>
        <family val="2"/>
      </rPr>
      <t>: Brad Bridges, Cade Allen, Trey Allen and Guest left before weigh-in. Steve Sullivan paid their entryfee and needs to be paid back. Michele Derryberry pd membership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</si>
</sst>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rgb="FF00B0F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4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1" applyFont="1" applyBorder="1"/>
    <xf numFmtId="0" fontId="4" fillId="0" borderId="2" xfId="1" applyFont="1" applyBorder="1"/>
    <xf numFmtId="164" fontId="4" fillId="0" borderId="2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left" wrapText="1"/>
    </xf>
    <xf numFmtId="0" fontId="6" fillId="0" borderId="0" xfId="1" applyFont="1"/>
    <xf numFmtId="0" fontId="6" fillId="0" borderId="0" xfId="1" applyFont="1" applyAlignment="1">
      <alignment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6" xfId="1" applyFont="1" applyFill="1" applyBorder="1"/>
    <xf numFmtId="0" fontId="3" fillId="2" borderId="6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6" fillId="0" borderId="6" xfId="1" applyFont="1" applyBorder="1"/>
    <xf numFmtId="165" fontId="8" fillId="0" borderId="6" xfId="1" applyNumberFormat="1" applyFont="1" applyBorder="1"/>
    <xf numFmtId="165" fontId="7" fillId="0" borderId="6" xfId="1" applyNumberFormat="1" applyFont="1" applyBorder="1"/>
    <xf numFmtId="2" fontId="7" fillId="4" borderId="6" xfId="1" applyNumberFormat="1" applyFont="1" applyFill="1" applyBorder="1" applyAlignment="1">
      <alignment horizontal="center" vertical="center"/>
    </xf>
    <xf numFmtId="165" fontId="8" fillId="0" borderId="6" xfId="0" applyNumberFormat="1" applyFont="1" applyBorder="1"/>
    <xf numFmtId="165" fontId="7" fillId="0" borderId="6" xfId="0" applyNumberFormat="1" applyFont="1" applyBorder="1"/>
    <xf numFmtId="0" fontId="4" fillId="0" borderId="6" xfId="1" applyFont="1" applyBorder="1" applyAlignment="1">
      <alignment horizontal="center" vertical="center" wrapText="1"/>
    </xf>
    <xf numFmtId="165" fontId="6" fillId="0" borderId="6" xfId="1" applyNumberFormat="1" applyFont="1" applyBorder="1"/>
    <xf numFmtId="165" fontId="7" fillId="0" borderId="6" xfId="1" applyNumberFormat="1" applyFont="1" applyBorder="1" applyAlignment="1">
      <alignment horizontal="right"/>
    </xf>
    <xf numFmtId="4" fontId="6" fillId="0" borderId="6" xfId="1" applyNumberFormat="1" applyFont="1" applyBorder="1"/>
    <xf numFmtId="165" fontId="3" fillId="0" borderId="6" xfId="1" applyNumberFormat="1" applyFont="1" applyBorder="1" applyAlignment="1">
      <alignment horizontal="right"/>
    </xf>
    <xf numFmtId="0" fontId="3" fillId="0" borderId="6" xfId="1" applyFont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right"/>
    </xf>
    <xf numFmtId="0" fontId="7" fillId="0" borderId="6" xfId="1" applyFont="1" applyBorder="1" applyAlignment="1">
      <alignment horizontal="center" vertical="center"/>
    </xf>
    <xf numFmtId="1" fontId="6" fillId="0" borderId="6" xfId="1" applyNumberFormat="1" applyFont="1" applyBorder="1"/>
    <xf numFmtId="165" fontId="3" fillId="0" borderId="0" xfId="0" applyNumberFormat="1" applyFont="1"/>
    <xf numFmtId="0" fontId="7" fillId="0" borderId="0" xfId="0" applyFont="1"/>
    <xf numFmtId="2" fontId="3" fillId="4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2" fontId="3" fillId="0" borderId="0" xfId="0" applyNumberFormat="1" applyFont="1"/>
    <xf numFmtId="0" fontId="9" fillId="0" borderId="0" xfId="0" applyFont="1"/>
    <xf numFmtId="0" fontId="10" fillId="0" borderId="0" xfId="0" applyFont="1" applyAlignment="1">
      <alignment vertical="center" wrapText="1"/>
    </xf>
    <xf numFmtId="166" fontId="11" fillId="0" borderId="0" xfId="0" applyNumberFormat="1" applyFont="1"/>
    <xf numFmtId="0" fontId="12" fillId="0" borderId="0" xfId="0" applyFont="1"/>
    <xf numFmtId="166" fontId="0" fillId="0" borderId="0" xfId="0" applyNumberFormat="1"/>
    <xf numFmtId="0" fontId="13" fillId="0" borderId="0" xfId="0" applyFont="1"/>
    <xf numFmtId="0" fontId="0" fillId="0" borderId="0" xfId="0" applyAlignment="1">
      <alignment wrapText="1"/>
    </xf>
  </cellXfs>
  <cellStyles count="2">
    <cellStyle name="Normal" xfId="0" builtinId="0"/>
    <cellStyle name="Normal 3" xfId="1" xr:uid="{990ACB01-7C9A-48FD-B53C-7293190CC3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A7A06-E11E-4B89-A566-4D09C8E3874D}">
  <dimension ref="A1:N34"/>
  <sheetViews>
    <sheetView tabSelected="1" workbookViewId="0">
      <selection sqref="A1:XFD1048576"/>
    </sheetView>
  </sheetViews>
  <sheetFormatPr defaultRowHeight="15" x14ac:dyDescent="0.25"/>
  <cols>
    <col min="1" max="1" width="12.7109375" customWidth="1"/>
    <col min="2" max="2" width="12.140625" customWidth="1"/>
    <col min="3" max="3" width="43.140625" customWidth="1"/>
    <col min="4" max="5" width="13.42578125" customWidth="1"/>
    <col min="6" max="6" width="10.85546875" customWidth="1"/>
    <col min="7" max="7" width="19" customWidth="1"/>
    <col min="8" max="9" width="13.42578125" customWidth="1"/>
    <col min="10" max="10" width="11.140625" customWidth="1"/>
    <col min="11" max="11" width="11.7109375" style="49" customWidth="1"/>
    <col min="12" max="12" width="11" style="49" customWidth="1"/>
    <col min="13" max="13" width="15.28515625" customWidth="1"/>
    <col min="14" max="14" width="13.42578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4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</row>
    <row r="2" spans="1:14" ht="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3"/>
      <c r="N2" s="3"/>
    </row>
    <row r="3" spans="1:14" ht="18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9.5" thickBot="1" x14ac:dyDescent="0.35">
      <c r="A4" s="5" t="s">
        <v>1</v>
      </c>
      <c r="B4" s="6"/>
      <c r="C4" s="7">
        <v>45129</v>
      </c>
      <c r="D4" s="8"/>
      <c r="E4" s="9"/>
      <c r="F4" s="9"/>
      <c r="G4" s="5" t="s">
        <v>2</v>
      </c>
      <c r="H4" s="6" t="s">
        <v>3</v>
      </c>
      <c r="I4" s="10"/>
      <c r="J4" s="11"/>
      <c r="K4" s="12"/>
      <c r="L4" s="12"/>
      <c r="M4" s="12"/>
      <c r="N4" s="12"/>
    </row>
    <row r="5" spans="1:14" ht="18.7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 t="s">
        <v>4</v>
      </c>
    </row>
    <row r="6" spans="1:14" ht="36.75" thickBot="1" x14ac:dyDescent="0.3">
      <c r="A6" s="14" t="s">
        <v>5</v>
      </c>
      <c r="B6" s="14" t="s">
        <v>6</v>
      </c>
      <c r="C6" s="15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6" t="s">
        <v>12</v>
      </c>
      <c r="I6" s="14" t="s">
        <v>13</v>
      </c>
      <c r="J6" s="14" t="s">
        <v>14</v>
      </c>
      <c r="K6" s="14" t="s">
        <v>15</v>
      </c>
      <c r="L6" s="14" t="s">
        <v>16</v>
      </c>
      <c r="M6" s="14" t="s">
        <v>17</v>
      </c>
      <c r="N6" s="14">
        <f>SUM(A7:A41)/30</f>
        <v>27</v>
      </c>
    </row>
    <row r="7" spans="1:14" ht="19.5" thickBot="1" x14ac:dyDescent="0.3">
      <c r="A7" s="17">
        <v>60</v>
      </c>
      <c r="B7" s="17"/>
      <c r="C7" s="18" t="s">
        <v>18</v>
      </c>
      <c r="D7" s="19">
        <v>2</v>
      </c>
      <c r="E7" s="20"/>
      <c r="F7" s="19"/>
      <c r="G7" s="21">
        <v>5.42</v>
      </c>
      <c r="H7" s="21">
        <f t="shared" ref="H7:H20" si="0">F7*0.5</f>
        <v>0</v>
      </c>
      <c r="I7" s="21">
        <f t="shared" ref="I7:I20" si="1">G7-H7</f>
        <v>5.42</v>
      </c>
      <c r="J7" s="22">
        <v>1</v>
      </c>
      <c r="K7" s="23">
        <v>100</v>
      </c>
      <c r="L7" s="23"/>
      <c r="M7" s="24">
        <f>IF(N6&lt;8,N6*20*1,IF(N6&lt;15,N6*20*0.7,IF(N6&lt;22,N6*20*0.55,IF(N6&lt;29,N6*20*0.45,IF(N6&lt;36,N6*20*0.4,IF(N6&lt;43,N6*20*0.38))))))</f>
        <v>243</v>
      </c>
      <c r="N7" s="25"/>
    </row>
    <row r="8" spans="1:14" ht="19.5" thickBot="1" x14ac:dyDescent="0.3">
      <c r="A8" s="17">
        <v>60</v>
      </c>
      <c r="B8" s="17"/>
      <c r="C8" s="18" t="s">
        <v>19</v>
      </c>
      <c r="D8" s="19">
        <v>1</v>
      </c>
      <c r="E8" s="26">
        <v>3.9</v>
      </c>
      <c r="F8" s="19"/>
      <c r="G8" s="21">
        <v>3.9</v>
      </c>
      <c r="H8" s="21">
        <f t="shared" si="0"/>
        <v>0</v>
      </c>
      <c r="I8" s="21">
        <f t="shared" si="1"/>
        <v>3.9</v>
      </c>
      <c r="J8" s="22">
        <v>2</v>
      </c>
      <c r="K8" s="23">
        <v>99</v>
      </c>
      <c r="L8" s="23">
        <v>4</v>
      </c>
      <c r="M8" s="24">
        <f>IF(N6&lt;8, N6*20*0, IF(N6&lt;15,N6*20*0.3, IF(N6&lt;22, N6*20*0.3, IF(N6 &lt;29, N6*20*0.27, IF(N6&lt;36,N6*20*0.25,IF(N6&lt;43,N6*20*0.22))))))</f>
        <v>145.80000000000001</v>
      </c>
      <c r="N8" s="25">
        <f>N6*5</f>
        <v>135</v>
      </c>
    </row>
    <row r="9" spans="1:14" ht="19.5" thickBot="1" x14ac:dyDescent="0.3">
      <c r="A9" s="17">
        <v>60</v>
      </c>
      <c r="B9" s="17"/>
      <c r="C9" s="18" t="s">
        <v>20</v>
      </c>
      <c r="D9" s="19">
        <v>1</v>
      </c>
      <c r="E9" s="20"/>
      <c r="F9" s="19"/>
      <c r="G9" s="21">
        <v>3.15</v>
      </c>
      <c r="H9" s="21">
        <f t="shared" si="0"/>
        <v>0</v>
      </c>
      <c r="I9" s="21">
        <f t="shared" si="1"/>
        <v>3.15</v>
      </c>
      <c r="J9" s="22">
        <v>3</v>
      </c>
      <c r="K9" s="23">
        <v>98</v>
      </c>
      <c r="L9" s="23"/>
      <c r="M9" s="27">
        <f>IF(N6&lt;8, N6*20*0, IF(N6&lt;15,N6*20*0, IF(N6&lt;22, N6*20*0.15, IF(N6 &lt;29, N6*20*0.17, IF(N6&lt;36,N6*20*0.14,IF(N6&lt;43,N6*20*0.13))))))</f>
        <v>91.800000000000011</v>
      </c>
      <c r="N9" s="28"/>
    </row>
    <row r="10" spans="1:14" ht="19.5" thickBot="1" x14ac:dyDescent="0.3">
      <c r="A10" s="17">
        <v>60</v>
      </c>
      <c r="B10" s="17"/>
      <c r="C10" s="18" t="s">
        <v>21</v>
      </c>
      <c r="D10" s="19">
        <v>2</v>
      </c>
      <c r="E10" s="21"/>
      <c r="F10" s="19"/>
      <c r="G10" s="21">
        <v>2.66</v>
      </c>
      <c r="H10" s="21">
        <f t="shared" si="0"/>
        <v>0</v>
      </c>
      <c r="I10" s="21">
        <f t="shared" si="1"/>
        <v>2.66</v>
      </c>
      <c r="J10" s="22">
        <v>4</v>
      </c>
      <c r="K10" s="23">
        <v>97</v>
      </c>
      <c r="L10" s="23"/>
      <c r="M10" s="27">
        <f>IF(N6&lt;8, N6*20*0, IF(N6&lt;15,N6*20*0, IF(N6&lt;22, N6*20*0, IF(N6 &lt;29, N6*20*0.11, IF(N6&lt;36,N6*20*0.12,IF(N6&lt;43,N6*20*0.11))))))</f>
        <v>59.4</v>
      </c>
      <c r="N10" s="25"/>
    </row>
    <row r="11" spans="1:14" ht="19.5" thickBot="1" x14ac:dyDescent="0.3">
      <c r="A11" s="17">
        <v>60</v>
      </c>
      <c r="B11" s="17"/>
      <c r="C11" s="18" t="s">
        <v>22</v>
      </c>
      <c r="D11" s="17">
        <v>1</v>
      </c>
      <c r="E11" s="20"/>
      <c r="F11" s="19"/>
      <c r="G11" s="21">
        <v>2.0299999999999998</v>
      </c>
      <c r="H11" s="21">
        <f t="shared" si="0"/>
        <v>0</v>
      </c>
      <c r="I11" s="21">
        <f t="shared" si="1"/>
        <v>2.0299999999999998</v>
      </c>
      <c r="J11" s="29"/>
      <c r="K11" s="23">
        <v>96</v>
      </c>
      <c r="L11" s="23"/>
      <c r="M11" s="27"/>
      <c r="N11" s="30"/>
    </row>
    <row r="12" spans="1:14" ht="19.5" thickBot="1" x14ac:dyDescent="0.3">
      <c r="A12" s="17">
        <v>60</v>
      </c>
      <c r="B12" s="17"/>
      <c r="C12" s="18" t="s">
        <v>23</v>
      </c>
      <c r="D12" s="19">
        <v>1</v>
      </c>
      <c r="E12" s="20"/>
      <c r="F12" s="19"/>
      <c r="G12" s="21">
        <v>1.71</v>
      </c>
      <c r="H12" s="21">
        <f t="shared" si="0"/>
        <v>0</v>
      </c>
      <c r="I12" s="21">
        <f t="shared" si="1"/>
        <v>1.71</v>
      </c>
      <c r="J12" s="22"/>
      <c r="K12" s="23">
        <v>95</v>
      </c>
      <c r="L12" s="23"/>
      <c r="M12" s="31"/>
      <c r="N12" s="32"/>
    </row>
    <row r="13" spans="1:14" ht="18.75" thickBot="1" x14ac:dyDescent="0.3">
      <c r="A13" s="17">
        <v>60</v>
      </c>
      <c r="B13" s="17"/>
      <c r="C13" s="18" t="s">
        <v>24</v>
      </c>
      <c r="D13" s="19">
        <v>1</v>
      </c>
      <c r="E13" s="20"/>
      <c r="F13" s="19"/>
      <c r="G13" s="21">
        <v>1.52</v>
      </c>
      <c r="H13" s="21">
        <f t="shared" si="0"/>
        <v>0</v>
      </c>
      <c r="I13" s="21">
        <f t="shared" si="1"/>
        <v>1.52</v>
      </c>
      <c r="J13" s="17"/>
      <c r="K13" s="23">
        <v>94</v>
      </c>
      <c r="L13" s="23"/>
      <c r="M13" s="33"/>
      <c r="N13" s="32"/>
    </row>
    <row r="14" spans="1:14" ht="18.75" thickBot="1" x14ac:dyDescent="0.3">
      <c r="A14" s="17">
        <v>60</v>
      </c>
      <c r="B14" s="17"/>
      <c r="C14" s="18" t="s">
        <v>25</v>
      </c>
      <c r="D14" s="19">
        <v>0</v>
      </c>
      <c r="E14" s="20"/>
      <c r="F14" s="19"/>
      <c r="G14" s="21">
        <v>0</v>
      </c>
      <c r="H14" s="21">
        <f t="shared" si="0"/>
        <v>0</v>
      </c>
      <c r="I14" s="21">
        <f t="shared" si="1"/>
        <v>0</v>
      </c>
      <c r="J14" s="34"/>
      <c r="K14" s="23">
        <v>89</v>
      </c>
      <c r="L14" s="23"/>
      <c r="M14" s="35"/>
      <c r="N14" s="32"/>
    </row>
    <row r="15" spans="1:14" ht="18.75" thickBot="1" x14ac:dyDescent="0.3">
      <c r="A15" s="17">
        <v>60</v>
      </c>
      <c r="B15" s="17"/>
      <c r="C15" s="18" t="s">
        <v>26</v>
      </c>
      <c r="D15" s="17">
        <v>0</v>
      </c>
      <c r="E15" s="17"/>
      <c r="F15" s="19"/>
      <c r="G15" s="21">
        <v>0</v>
      </c>
      <c r="H15" s="21">
        <f t="shared" si="0"/>
        <v>0</v>
      </c>
      <c r="I15" s="21">
        <f t="shared" si="1"/>
        <v>0</v>
      </c>
      <c r="J15" s="17"/>
      <c r="K15" s="23">
        <v>89</v>
      </c>
      <c r="L15" s="23"/>
      <c r="M15" s="35"/>
      <c r="N15" s="32"/>
    </row>
    <row r="16" spans="1:14" ht="18.75" thickBot="1" x14ac:dyDescent="0.3">
      <c r="A16" s="17">
        <v>60</v>
      </c>
      <c r="B16" s="17"/>
      <c r="C16" s="18" t="s">
        <v>27</v>
      </c>
      <c r="D16" s="19">
        <v>0</v>
      </c>
      <c r="E16" s="36"/>
      <c r="F16" s="19"/>
      <c r="G16" s="21">
        <v>0</v>
      </c>
      <c r="H16" s="21">
        <f t="shared" si="0"/>
        <v>0</v>
      </c>
      <c r="I16" s="21">
        <f t="shared" si="1"/>
        <v>0</v>
      </c>
      <c r="J16" s="17"/>
      <c r="K16" s="23">
        <v>89</v>
      </c>
      <c r="L16" s="23"/>
      <c r="M16" s="35"/>
      <c r="N16" s="32"/>
    </row>
    <row r="17" spans="1:14" ht="18.75" thickBot="1" x14ac:dyDescent="0.3">
      <c r="A17" s="17">
        <v>60</v>
      </c>
      <c r="B17" s="17"/>
      <c r="C17" s="18" t="s">
        <v>28</v>
      </c>
      <c r="D17" s="19">
        <v>0</v>
      </c>
      <c r="E17" s="20"/>
      <c r="F17" s="19"/>
      <c r="G17" s="21">
        <v>0</v>
      </c>
      <c r="H17" s="21">
        <f t="shared" si="0"/>
        <v>0</v>
      </c>
      <c r="I17" s="21">
        <f t="shared" si="1"/>
        <v>0</v>
      </c>
      <c r="J17" s="17"/>
      <c r="K17" s="23">
        <v>89</v>
      </c>
      <c r="L17" s="23"/>
      <c r="M17" s="35"/>
      <c r="N17" s="32"/>
    </row>
    <row r="18" spans="1:14" ht="18.75" thickBot="1" x14ac:dyDescent="0.3">
      <c r="A18" s="17">
        <v>60</v>
      </c>
      <c r="B18" s="17"/>
      <c r="C18" s="18" t="s">
        <v>29</v>
      </c>
      <c r="D18" s="19">
        <v>0</v>
      </c>
      <c r="E18" s="17"/>
      <c r="F18" s="19"/>
      <c r="G18" s="21">
        <v>0</v>
      </c>
      <c r="H18" s="21">
        <f t="shared" si="0"/>
        <v>0</v>
      </c>
      <c r="I18" s="21">
        <f t="shared" si="1"/>
        <v>0</v>
      </c>
      <c r="J18" s="17"/>
      <c r="K18" s="23">
        <v>89</v>
      </c>
      <c r="L18" s="23"/>
      <c r="M18" s="35"/>
      <c r="N18" s="32"/>
    </row>
    <row r="19" spans="1:14" ht="18.75" thickBot="1" x14ac:dyDescent="0.3">
      <c r="A19" s="17">
        <v>30</v>
      </c>
      <c r="B19" s="17"/>
      <c r="C19" s="18" t="s">
        <v>30</v>
      </c>
      <c r="D19" s="19">
        <v>0</v>
      </c>
      <c r="E19" s="20"/>
      <c r="F19" s="19"/>
      <c r="G19" s="21">
        <v>0</v>
      </c>
      <c r="H19" s="21">
        <f t="shared" si="0"/>
        <v>0</v>
      </c>
      <c r="I19" s="21">
        <f t="shared" si="1"/>
        <v>0</v>
      </c>
      <c r="J19" s="17"/>
      <c r="K19" s="23">
        <v>89</v>
      </c>
      <c r="L19" s="23"/>
      <c r="M19" s="35"/>
      <c r="N19" s="32"/>
    </row>
    <row r="20" spans="1:14" ht="18.75" thickBot="1" x14ac:dyDescent="0.3">
      <c r="A20" s="17">
        <v>60</v>
      </c>
      <c r="B20" s="17"/>
      <c r="C20" s="18" t="s">
        <v>31</v>
      </c>
      <c r="D20" s="19">
        <v>0</v>
      </c>
      <c r="E20" s="17"/>
      <c r="F20" s="19"/>
      <c r="G20" s="21">
        <v>0</v>
      </c>
      <c r="H20" s="21">
        <f t="shared" si="0"/>
        <v>0</v>
      </c>
      <c r="I20" s="21">
        <f t="shared" si="1"/>
        <v>0</v>
      </c>
      <c r="J20" s="17"/>
      <c r="K20" s="23">
        <v>89</v>
      </c>
      <c r="L20" s="23"/>
      <c r="M20" s="35"/>
      <c r="N20" s="32"/>
    </row>
    <row r="21" spans="1:14" ht="18.75" thickBot="1" x14ac:dyDescent="0.3">
      <c r="A21" s="17"/>
      <c r="B21" s="17"/>
      <c r="C21" s="18"/>
      <c r="D21" s="17"/>
      <c r="E21" s="20"/>
      <c r="F21" s="19"/>
      <c r="G21" s="21"/>
      <c r="H21" s="21"/>
      <c r="I21" s="21"/>
      <c r="J21" s="17"/>
      <c r="K21" s="37"/>
      <c r="L21" s="23"/>
      <c r="M21" s="35"/>
      <c r="N21" s="32"/>
    </row>
    <row r="22" spans="1:14" ht="18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4"/>
      <c r="L22" s="4"/>
      <c r="M22" s="38"/>
      <c r="N22" s="3"/>
    </row>
    <row r="23" spans="1:14" ht="18" x14ac:dyDescent="0.25">
      <c r="A23" s="3"/>
      <c r="B23" s="3"/>
      <c r="C23" s="39"/>
      <c r="D23" s="39"/>
      <c r="E23" s="39"/>
      <c r="F23" s="39"/>
      <c r="G23" s="39" t="s">
        <v>32</v>
      </c>
      <c r="H23" s="38">
        <f>SUM(N6*30)</f>
        <v>810</v>
      </c>
      <c r="I23" s="3"/>
      <c r="J23" s="3"/>
      <c r="K23" s="4"/>
      <c r="L23" s="4"/>
      <c r="M23" s="38"/>
      <c r="N23" s="3"/>
    </row>
    <row r="24" spans="1:14" ht="18" x14ac:dyDescent="0.25">
      <c r="A24" s="3"/>
      <c r="B24" s="40" t="s">
        <v>9</v>
      </c>
      <c r="C24" s="41" t="s">
        <v>33</v>
      </c>
      <c r="D24" s="3">
        <f>SUM(D7:D21)</f>
        <v>9</v>
      </c>
      <c r="E24" s="39"/>
      <c r="F24" s="41"/>
      <c r="G24" s="39" t="s">
        <v>34</v>
      </c>
      <c r="H24" s="38">
        <f>SUM(M7:M17)</f>
        <v>540</v>
      </c>
      <c r="I24" s="3"/>
      <c r="J24" s="3"/>
      <c r="K24" s="4"/>
      <c r="L24" s="4"/>
      <c r="M24" s="3"/>
      <c r="N24" s="3"/>
    </row>
    <row r="25" spans="1:14" ht="18" x14ac:dyDescent="0.25">
      <c r="A25" s="3"/>
      <c r="B25" s="3"/>
      <c r="C25" s="41" t="s">
        <v>35</v>
      </c>
      <c r="D25" s="42">
        <f>SUM(I7:I21)</f>
        <v>20.39</v>
      </c>
      <c r="E25" s="39"/>
      <c r="F25" s="39"/>
      <c r="G25" s="39" t="s">
        <v>36</v>
      </c>
      <c r="H25" s="38">
        <f>SUM(N6*5)</f>
        <v>135</v>
      </c>
      <c r="I25" s="3"/>
      <c r="J25" s="3"/>
      <c r="K25" s="4"/>
      <c r="L25" s="4"/>
      <c r="M25" s="3"/>
      <c r="N25" s="3"/>
    </row>
    <row r="26" spans="1:14" ht="18" x14ac:dyDescent="0.25">
      <c r="A26" s="3"/>
      <c r="B26" s="43"/>
      <c r="C26" s="41" t="s">
        <v>37</v>
      </c>
      <c r="D26" s="42">
        <f>D25/D24</f>
        <v>2.2655555555555558</v>
      </c>
      <c r="E26" s="39"/>
      <c r="F26" s="39"/>
      <c r="G26" s="39" t="s">
        <v>38</v>
      </c>
      <c r="H26" s="38">
        <f>SUM(H24:H25)</f>
        <v>675</v>
      </c>
      <c r="I26" s="3"/>
      <c r="J26" s="3"/>
      <c r="K26" s="4"/>
      <c r="L26" s="4"/>
      <c r="M26" s="3"/>
      <c r="N26" s="3"/>
    </row>
    <row r="27" spans="1:14" ht="18" x14ac:dyDescent="0.25">
      <c r="A27" s="3"/>
      <c r="B27" s="3"/>
      <c r="C27" s="3"/>
      <c r="D27" s="3"/>
      <c r="E27" s="39"/>
      <c r="F27" s="39"/>
      <c r="G27" s="39" t="s">
        <v>39</v>
      </c>
      <c r="H27" s="38">
        <f>SUM(N6*5)</f>
        <v>135</v>
      </c>
      <c r="I27" s="3"/>
      <c r="J27" s="3"/>
      <c r="K27" s="4"/>
      <c r="L27" s="4"/>
      <c r="M27" s="3"/>
      <c r="N27" s="3"/>
    </row>
    <row r="28" spans="1:14" ht="18.75" x14ac:dyDescent="0.3">
      <c r="A28" s="3" t="s">
        <v>40</v>
      </c>
      <c r="B28" s="3"/>
      <c r="C28" s="44"/>
      <c r="D28" s="45"/>
      <c r="E28" s="3"/>
      <c r="F28" s="3"/>
      <c r="G28" s="46"/>
      <c r="H28" s="46"/>
      <c r="I28" s="3"/>
      <c r="J28" s="3"/>
      <c r="K28" s="3"/>
      <c r="L28" s="3"/>
      <c r="M28" s="3"/>
      <c r="N28" s="3"/>
    </row>
    <row r="29" spans="1:14" x14ac:dyDescent="0.25">
      <c r="C29" s="44"/>
      <c r="D29" s="47"/>
      <c r="G29" s="48"/>
      <c r="H29" s="48"/>
    </row>
    <row r="30" spans="1:14" x14ac:dyDescent="0.25">
      <c r="C30" s="44"/>
      <c r="D30" s="47"/>
      <c r="G30" s="48"/>
      <c r="H30" s="48"/>
    </row>
    <row r="31" spans="1:14" x14ac:dyDescent="0.25">
      <c r="C31" s="44"/>
      <c r="D31" s="47"/>
      <c r="G31" s="48"/>
      <c r="H31" s="48"/>
    </row>
    <row r="32" spans="1:14" x14ac:dyDescent="0.25">
      <c r="D32" s="47"/>
      <c r="G32" s="48"/>
      <c r="H32" s="48"/>
    </row>
    <row r="33" spans="7:8" x14ac:dyDescent="0.25">
      <c r="G33" s="48"/>
      <c r="H33" s="48"/>
    </row>
    <row r="34" spans="7:8" x14ac:dyDescent="0.25">
      <c r="G34" s="48"/>
      <c r="H34" s="48"/>
    </row>
  </sheetData>
  <mergeCells count="2">
    <mergeCell ref="A1:K1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2023-07-25T00:10:00Z</dcterms:created>
  <dcterms:modified xsi:type="dcterms:W3CDTF">2023-07-25T00:10:47Z</dcterms:modified>
</cp:coreProperties>
</file>