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EA0DE2C9-C2FF-48F4-9770-26B09D559176}" xr6:coauthVersionLast="47" xr6:coauthVersionMax="47" xr10:uidLastSave="{00000000-0000-0000-0000-000000000000}"/>
  <bookViews>
    <workbookView xWindow="-120" yWindow="-120" windowWidth="29040" windowHeight="15720" xr2:uid="{864DDD1C-086F-4F9B-A8E0-32EFCDF45B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7" i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8" i="1"/>
  <c r="H8" i="1"/>
  <c r="H7" i="1"/>
  <c r="I7" i="1" s="1"/>
  <c r="N6" i="1"/>
  <c r="H30" i="1" s="1"/>
  <c r="M7" i="1" l="1"/>
  <c r="M9" i="1"/>
  <c r="N7" i="1"/>
  <c r="H28" i="1"/>
  <c r="M10" i="1"/>
  <c r="H26" i="1"/>
  <c r="M8" i="1"/>
  <c r="H27" i="1" l="1"/>
  <c r="H29" i="1" s="1"/>
</calcChain>
</file>

<file path=xl/sharedStrings.xml><?xml version="1.0" encoding="utf-8"?>
<sst xmlns="http://schemas.openxmlformats.org/spreadsheetml/2006/main" count="44" uniqueCount="43">
  <si>
    <t>Bass Club of North Texas - Tournament Results</t>
  </si>
  <si>
    <t>Date:</t>
  </si>
  <si>
    <t xml:space="preserve">Lake: </t>
  </si>
  <si>
    <t>Ray Roberts (5:30a - 2:15p)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</si>
  <si>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</si>
  <si>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</si>
  <si>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</si>
  <si>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</si>
  <si>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</si>
  <si>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</si>
  <si>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</si>
  <si>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</si>
  <si>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</si>
  <si>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</si>
  <si>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</si>
  <si>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</si>
  <si>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</si>
  <si>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</si>
  <si>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Mike Scharf</t>
  </si>
  <si>
    <t>Steve Sullivan</t>
  </si>
  <si>
    <t>Steve Treece</t>
  </si>
  <si>
    <t>Keith Prazak, Mike Wood</t>
  </si>
  <si>
    <t>Jim Young, Kyle Sandlin</t>
  </si>
  <si>
    <t>Bo Rhodes, Fred Lockhart</t>
  </si>
  <si>
    <t>Greg Pope</t>
  </si>
  <si>
    <t>Steve Black</t>
  </si>
  <si>
    <t>Dave Howe, Beau Cook</t>
  </si>
  <si>
    <t>Joey Bryant, Alex Bryant</t>
  </si>
  <si>
    <t>Dan Allen</t>
  </si>
  <si>
    <t>Yancy Franklin, Steve Petit</t>
  </si>
  <si>
    <t>Wayne Christian, Tamala Davis</t>
  </si>
  <si>
    <t>Kerry Kiker, Dave Egge</t>
  </si>
  <si>
    <t>Kirk Durossette, Jenny D</t>
  </si>
  <si>
    <t>Todd Staton, Michele Derryberry</t>
  </si>
  <si>
    <t>Bob Aldert, Jeremy Aldert</t>
  </si>
  <si>
    <t>Total Collected</t>
  </si>
  <si>
    <t>Number of Fish Weighed</t>
  </si>
  <si>
    <t>Total Stringer</t>
  </si>
  <si>
    <t>Total Gross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</si>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</sst>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i/>
      <sz val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7" fillId="0" borderId="6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0" fontId="3" fillId="4" borderId="6" xfId="1" applyFont="1" applyFill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165" fontId="9" fillId="0" borderId="6" xfId="0" applyNumberFormat="1" applyFont="1" applyBorder="1"/>
    <xf numFmtId="165" fontId="3" fillId="0" borderId="6" xfId="0" applyNumberFormat="1" applyFont="1" applyBorder="1"/>
    <xf numFmtId="165" fontId="7" fillId="0" borderId="6" xfId="1" applyNumberFormat="1" applyFont="1" applyBorder="1"/>
    <xf numFmtId="0" fontId="8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right"/>
    </xf>
    <xf numFmtId="4" fontId="9" fillId="0" borderId="6" xfId="1" applyNumberFormat="1" applyFont="1" applyBorder="1"/>
    <xf numFmtId="2" fontId="3" fillId="4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right"/>
    </xf>
    <xf numFmtId="4" fontId="7" fillId="0" borderId="6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6" xfId="1" applyFont="1" applyBorder="1" applyAlignment="1">
      <alignment horizontal="center" vertical="center"/>
    </xf>
    <xf numFmtId="0" fontId="8" fillId="0" borderId="0" xfId="0" applyFont="1"/>
    <xf numFmtId="165" fontId="3" fillId="0" borderId="0" xfId="0" applyNumberFormat="1" applyFont="1"/>
    <xf numFmtId="2" fontId="8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B053A63F-B636-4942-B121-BC9E1D406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6D4B-FAAB-4DCB-88C6-DCDBBF3E299B}">
  <dimension ref="A1:O37"/>
  <sheetViews>
    <sheetView tabSelected="1" workbookViewId="0">
      <selection sqref="A1:K1"/>
    </sheetView>
  </sheetViews>
  <sheetFormatPr defaultRowHeight="15" x14ac:dyDescent="0.25"/>
  <cols>
    <col min="1" max="1" width="11.140625" customWidth="1"/>
    <col min="2" max="2" width="15.28515625" customWidth="1"/>
    <col min="3" max="3" width="40.5703125" customWidth="1"/>
    <col min="4" max="4" width="12.28515625" customWidth="1"/>
    <col min="5" max="5" width="13.42578125" customWidth="1"/>
    <col min="6" max="6" width="10.85546875" customWidth="1"/>
    <col min="7" max="7" width="23.85546875" customWidth="1"/>
    <col min="8" max="9" width="13.42578125" customWidth="1"/>
    <col min="10" max="10" width="12.28515625" customWidth="1"/>
    <col min="11" max="11" width="12.140625" style="50" customWidth="1"/>
    <col min="12" max="12" width="10.7109375" style="50" customWidth="1"/>
    <col min="13" max="13" width="16.425781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4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4"/>
    </row>
    <row r="3" spans="1:15" ht="18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ht="19.5" thickBot="1" x14ac:dyDescent="0.35">
      <c r="A4" s="6" t="s">
        <v>1</v>
      </c>
      <c r="B4" s="7"/>
      <c r="C4" s="8">
        <v>45101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4"/>
    </row>
    <row r="5" spans="1:15" ht="18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4"/>
    </row>
    <row r="6" spans="1:15" ht="36.75" thickBot="1" x14ac:dyDescent="0.3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SUM(A7:A44)/30</f>
        <v>28</v>
      </c>
      <c r="O6" s="4"/>
    </row>
    <row r="7" spans="1:15" ht="18.75" thickBot="1" x14ac:dyDescent="0.3">
      <c r="A7" s="18">
        <v>30</v>
      </c>
      <c r="B7" s="18"/>
      <c r="C7" s="19" t="s">
        <v>18</v>
      </c>
      <c r="D7" s="20">
        <v>3</v>
      </c>
      <c r="E7" s="21">
        <v>8.41</v>
      </c>
      <c r="F7" s="20"/>
      <c r="G7" s="22">
        <v>12.97</v>
      </c>
      <c r="H7" s="22">
        <f t="shared" ref="H7:H23" si="0">F7*0.5</f>
        <v>0</v>
      </c>
      <c r="I7" s="22">
        <f t="shared" ref="I7:I23" si="1">G7-H7</f>
        <v>12.97</v>
      </c>
      <c r="J7" s="18">
        <v>1</v>
      </c>
      <c r="K7" s="23">
        <v>100</v>
      </c>
      <c r="L7" s="23">
        <v>4</v>
      </c>
      <c r="M7" s="24">
        <f>IF(N6&lt;8,N6*20*1,IF(N6&lt;15,N6*20*0.7,IF(N6&lt;22,N6*20*0.55,IF(N6&lt;29,N6*20*0.45,IF(N6&lt;36,N6*20*0.4,IF(N6&lt;43,N6*20*0.38))))))</f>
        <v>252</v>
      </c>
      <c r="N7" s="25">
        <f>N6*5</f>
        <v>140</v>
      </c>
      <c r="O7" s="4"/>
    </row>
    <row r="8" spans="1:15" ht="18.75" thickBot="1" x14ac:dyDescent="0.3">
      <c r="A8" s="18">
        <v>30</v>
      </c>
      <c r="B8" s="18"/>
      <c r="C8" s="19" t="s">
        <v>19</v>
      </c>
      <c r="D8" s="20">
        <v>3</v>
      </c>
      <c r="E8" s="26">
        <v>5.61</v>
      </c>
      <c r="F8" s="20"/>
      <c r="G8" s="22">
        <v>12.03</v>
      </c>
      <c r="H8" s="22">
        <f t="shared" si="0"/>
        <v>0</v>
      </c>
      <c r="I8" s="22">
        <f t="shared" si="1"/>
        <v>12.03</v>
      </c>
      <c r="J8" s="18">
        <v>2</v>
      </c>
      <c r="K8" s="23">
        <v>99</v>
      </c>
      <c r="L8" s="23"/>
      <c r="M8" s="24">
        <f>IF(N6&lt;8, N6*20*0, IF(N6&lt;15,N6*20*0.3, IF(N6&lt;22, N6*20*0.3, IF(N6 &lt;29, N6*20*0.27, IF(N6&lt;36,N6*20*0.25,IF(N6&lt;43,N6*20*0.22))))))</f>
        <v>151.20000000000002</v>
      </c>
      <c r="N8" s="27"/>
      <c r="O8" s="4"/>
    </row>
    <row r="9" spans="1:15" ht="18.75" thickBot="1" x14ac:dyDescent="0.3">
      <c r="A9" s="18">
        <v>30</v>
      </c>
      <c r="B9" s="18"/>
      <c r="C9" s="28" t="s">
        <v>20</v>
      </c>
      <c r="D9" s="20">
        <v>3</v>
      </c>
      <c r="E9" s="26"/>
      <c r="F9" s="20"/>
      <c r="G9" s="22">
        <v>10.87</v>
      </c>
      <c r="H9" s="22">
        <f t="shared" si="0"/>
        <v>0</v>
      </c>
      <c r="I9" s="22">
        <f t="shared" si="1"/>
        <v>10.87</v>
      </c>
      <c r="J9" s="18">
        <v>3</v>
      </c>
      <c r="K9" s="23">
        <v>98</v>
      </c>
      <c r="L9" s="23"/>
      <c r="M9" s="29">
        <f>IF(N6&lt;8, N6*20*0, IF(N6&lt;15,N6*20*0, IF(N6&lt;22, N6*20*0.15, IF(N6 &lt;29, N6*20*0.17, IF(N6&lt;36,N6*20*0.14,IF(N6&lt;43,N6*20*0.13))))))</f>
        <v>95.2</v>
      </c>
      <c r="N9" s="30"/>
      <c r="O9" s="4"/>
    </row>
    <row r="10" spans="1:15" ht="18.75" thickBot="1" x14ac:dyDescent="0.3">
      <c r="A10" s="18">
        <v>60</v>
      </c>
      <c r="B10" s="18"/>
      <c r="C10" s="19" t="s">
        <v>21</v>
      </c>
      <c r="D10" s="20">
        <v>3</v>
      </c>
      <c r="E10" s="18">
        <v>6.19</v>
      </c>
      <c r="F10" s="20"/>
      <c r="G10" s="22">
        <v>10.48</v>
      </c>
      <c r="H10" s="22">
        <f t="shared" si="0"/>
        <v>0</v>
      </c>
      <c r="I10" s="22">
        <f t="shared" si="1"/>
        <v>10.48</v>
      </c>
      <c r="J10" s="18">
        <v>4</v>
      </c>
      <c r="K10" s="23">
        <v>97</v>
      </c>
      <c r="L10" s="23"/>
      <c r="M10" s="29">
        <f>IF(N6&lt;8, N6*20*0, IF(N6&lt;15,N6*20*0, IF(N6&lt;22, N6*20*0, IF(N6 &lt;29, N6*20*0.11, IF(N6&lt;36,N6*20*0.12,IF(N6&lt;43,N6*20*0.11))))))</f>
        <v>61.6</v>
      </c>
      <c r="N10" s="25"/>
      <c r="O10" s="4"/>
    </row>
    <row r="11" spans="1:15" ht="18.75" thickBot="1" x14ac:dyDescent="0.3">
      <c r="A11" s="18">
        <v>60</v>
      </c>
      <c r="B11" s="18"/>
      <c r="C11" s="19" t="s">
        <v>22</v>
      </c>
      <c r="D11" s="20">
        <v>3</v>
      </c>
      <c r="E11" s="26"/>
      <c r="F11" s="20"/>
      <c r="G11" s="22">
        <v>6.75</v>
      </c>
      <c r="H11" s="22">
        <f t="shared" si="0"/>
        <v>0</v>
      </c>
      <c r="I11" s="22">
        <f t="shared" si="1"/>
        <v>6.75</v>
      </c>
      <c r="J11" s="18"/>
      <c r="K11" s="23">
        <v>96</v>
      </c>
      <c r="L11" s="23"/>
      <c r="M11" s="29"/>
      <c r="N11" s="31"/>
      <c r="O11" s="4"/>
    </row>
    <row r="12" spans="1:15" ht="18.75" thickBot="1" x14ac:dyDescent="0.3">
      <c r="A12" s="18">
        <v>60</v>
      </c>
      <c r="B12" s="18"/>
      <c r="C12" s="19" t="s">
        <v>23</v>
      </c>
      <c r="D12" s="20">
        <v>3</v>
      </c>
      <c r="E12" s="32"/>
      <c r="F12" s="20"/>
      <c r="G12" s="22">
        <v>6.71</v>
      </c>
      <c r="H12" s="22">
        <f t="shared" si="0"/>
        <v>0</v>
      </c>
      <c r="I12" s="22">
        <f t="shared" si="1"/>
        <v>6.71</v>
      </c>
      <c r="J12" s="18"/>
      <c r="K12" s="23">
        <v>95</v>
      </c>
      <c r="L12" s="23"/>
      <c r="M12" s="33"/>
      <c r="N12" s="34"/>
      <c r="O12" s="4"/>
    </row>
    <row r="13" spans="1:15" ht="18.75" thickBot="1" x14ac:dyDescent="0.3">
      <c r="A13" s="18">
        <v>30</v>
      </c>
      <c r="B13" s="18"/>
      <c r="C13" s="19" t="s">
        <v>24</v>
      </c>
      <c r="D13" s="20">
        <v>3</v>
      </c>
      <c r="E13" s="35"/>
      <c r="F13" s="20"/>
      <c r="G13" s="22">
        <v>5.14</v>
      </c>
      <c r="H13" s="22">
        <f t="shared" si="0"/>
        <v>0</v>
      </c>
      <c r="I13" s="22">
        <f t="shared" si="1"/>
        <v>5.14</v>
      </c>
      <c r="J13" s="18"/>
      <c r="K13" s="23">
        <v>94</v>
      </c>
      <c r="L13" s="23"/>
      <c r="M13" s="36"/>
      <c r="N13" s="34"/>
      <c r="O13" s="4"/>
    </row>
    <row r="14" spans="1:15" ht="18.75" thickBot="1" x14ac:dyDescent="0.3">
      <c r="A14" s="18">
        <v>30</v>
      </c>
      <c r="B14" s="18"/>
      <c r="C14" s="19" t="s">
        <v>25</v>
      </c>
      <c r="D14" s="20">
        <v>1</v>
      </c>
      <c r="E14" s="35"/>
      <c r="F14" s="20"/>
      <c r="G14" s="22">
        <v>4.4400000000000004</v>
      </c>
      <c r="H14" s="22">
        <f t="shared" si="0"/>
        <v>0</v>
      </c>
      <c r="I14" s="22">
        <f t="shared" si="1"/>
        <v>4.4400000000000004</v>
      </c>
      <c r="J14" s="18"/>
      <c r="K14" s="23">
        <v>93</v>
      </c>
      <c r="L14" s="23"/>
      <c r="M14" s="36"/>
      <c r="N14" s="37"/>
      <c r="O14" s="4"/>
    </row>
    <row r="15" spans="1:15" ht="18.75" thickBot="1" x14ac:dyDescent="0.3">
      <c r="A15" s="18">
        <v>60</v>
      </c>
      <c r="B15" s="18"/>
      <c r="C15" s="19" t="s">
        <v>26</v>
      </c>
      <c r="D15" s="20">
        <v>3</v>
      </c>
      <c r="E15" s="38"/>
      <c r="F15" s="20"/>
      <c r="G15" s="22">
        <v>4.1900000000000004</v>
      </c>
      <c r="H15" s="22">
        <f t="shared" si="0"/>
        <v>0</v>
      </c>
      <c r="I15" s="22">
        <f t="shared" si="1"/>
        <v>4.1900000000000004</v>
      </c>
      <c r="J15" s="39"/>
      <c r="K15" s="23">
        <v>92</v>
      </c>
      <c r="L15" s="23"/>
      <c r="M15" s="36"/>
      <c r="N15" s="37"/>
      <c r="O15" s="4"/>
    </row>
    <row r="16" spans="1:15" ht="18.75" thickBot="1" x14ac:dyDescent="0.3">
      <c r="A16" s="18">
        <v>60</v>
      </c>
      <c r="B16" s="18"/>
      <c r="C16" s="19" t="s">
        <v>27</v>
      </c>
      <c r="D16" s="20">
        <v>1</v>
      </c>
      <c r="E16" s="26"/>
      <c r="F16" s="20"/>
      <c r="G16" s="22">
        <v>3.96</v>
      </c>
      <c r="H16" s="22">
        <f t="shared" si="0"/>
        <v>0</v>
      </c>
      <c r="I16" s="22">
        <f t="shared" si="1"/>
        <v>3.96</v>
      </c>
      <c r="J16" s="18"/>
      <c r="K16" s="23">
        <v>91</v>
      </c>
      <c r="L16" s="23"/>
      <c r="M16" s="36"/>
      <c r="N16" s="37"/>
      <c r="O16" s="4"/>
    </row>
    <row r="17" spans="1:15" ht="18.75" thickBot="1" x14ac:dyDescent="0.3">
      <c r="A17" s="18">
        <v>30</v>
      </c>
      <c r="B17" s="18"/>
      <c r="C17" s="19" t="s">
        <v>28</v>
      </c>
      <c r="D17" s="20">
        <v>2</v>
      </c>
      <c r="E17" s="26"/>
      <c r="F17" s="20"/>
      <c r="G17" s="22">
        <v>3.33</v>
      </c>
      <c r="H17" s="22">
        <f t="shared" si="0"/>
        <v>0</v>
      </c>
      <c r="I17" s="22">
        <f t="shared" si="1"/>
        <v>3.33</v>
      </c>
      <c r="J17" s="18"/>
      <c r="K17" s="23">
        <v>90</v>
      </c>
      <c r="L17" s="23"/>
      <c r="M17" s="36"/>
      <c r="N17" s="37"/>
      <c r="O17" s="4"/>
    </row>
    <row r="18" spans="1:15" ht="18.75" thickBot="1" x14ac:dyDescent="0.3">
      <c r="A18" s="18">
        <v>60</v>
      </c>
      <c r="B18" s="18"/>
      <c r="C18" s="19" t="s">
        <v>29</v>
      </c>
      <c r="D18" s="20">
        <v>1</v>
      </c>
      <c r="E18" s="26"/>
      <c r="F18" s="20"/>
      <c r="G18" s="22">
        <v>2.87</v>
      </c>
      <c r="H18" s="22">
        <f t="shared" si="0"/>
        <v>0</v>
      </c>
      <c r="I18" s="22">
        <f t="shared" si="1"/>
        <v>2.87</v>
      </c>
      <c r="J18" s="39"/>
      <c r="K18" s="23">
        <v>89</v>
      </c>
      <c r="L18" s="23"/>
      <c r="M18" s="36"/>
      <c r="N18" s="37"/>
      <c r="O18" s="4"/>
    </row>
    <row r="19" spans="1:15" ht="18.75" thickBot="1" x14ac:dyDescent="0.3">
      <c r="A19" s="18">
        <v>60</v>
      </c>
      <c r="B19" s="18"/>
      <c r="C19" s="40" t="s">
        <v>30</v>
      </c>
      <c r="D19" s="20">
        <v>1</v>
      </c>
      <c r="E19" s="32"/>
      <c r="F19" s="20"/>
      <c r="G19" s="22">
        <v>2.82</v>
      </c>
      <c r="H19" s="22">
        <f t="shared" si="0"/>
        <v>0</v>
      </c>
      <c r="I19" s="22">
        <f t="shared" si="1"/>
        <v>2.82</v>
      </c>
      <c r="J19" s="18"/>
      <c r="K19" s="23">
        <v>88</v>
      </c>
      <c r="L19" s="23"/>
      <c r="M19" s="36"/>
      <c r="N19" s="37"/>
      <c r="O19" s="4"/>
    </row>
    <row r="20" spans="1:15" ht="19.5" thickBot="1" x14ac:dyDescent="0.3">
      <c r="A20" s="18">
        <v>60</v>
      </c>
      <c r="B20" s="18"/>
      <c r="C20" s="19" t="s">
        <v>31</v>
      </c>
      <c r="D20" s="20">
        <v>1</v>
      </c>
      <c r="E20" s="26"/>
      <c r="F20" s="20"/>
      <c r="G20" s="22">
        <v>1.81</v>
      </c>
      <c r="H20" s="22">
        <f t="shared" si="0"/>
        <v>0</v>
      </c>
      <c r="I20" s="22">
        <f t="shared" si="1"/>
        <v>1.81</v>
      </c>
      <c r="J20" s="41"/>
      <c r="K20" s="23">
        <v>87</v>
      </c>
      <c r="L20" s="23"/>
      <c r="M20" s="36"/>
      <c r="N20" s="37"/>
      <c r="O20" s="4"/>
    </row>
    <row r="21" spans="1:15" ht="19.5" thickBot="1" x14ac:dyDescent="0.3">
      <c r="A21" s="18">
        <v>60</v>
      </c>
      <c r="B21" s="18"/>
      <c r="C21" s="19" t="s">
        <v>32</v>
      </c>
      <c r="D21" s="20">
        <v>1</v>
      </c>
      <c r="E21" s="26"/>
      <c r="F21" s="20"/>
      <c r="G21" s="22">
        <v>1.29</v>
      </c>
      <c r="H21" s="22">
        <f t="shared" si="0"/>
        <v>0</v>
      </c>
      <c r="I21" s="22">
        <f t="shared" si="1"/>
        <v>1.29</v>
      </c>
      <c r="J21" s="41"/>
      <c r="K21" s="23">
        <v>86</v>
      </c>
      <c r="L21" s="23"/>
      <c r="M21" s="36"/>
      <c r="N21" s="37"/>
      <c r="O21" s="4"/>
    </row>
    <row r="22" spans="1:15" ht="18.75" thickBot="1" x14ac:dyDescent="0.3">
      <c r="A22" s="18">
        <v>60</v>
      </c>
      <c r="B22" s="18"/>
      <c r="C22" s="19" t="s">
        <v>33</v>
      </c>
      <c r="D22" s="20">
        <v>0</v>
      </c>
      <c r="E22" s="26"/>
      <c r="F22" s="20"/>
      <c r="G22" s="22">
        <v>0</v>
      </c>
      <c r="H22" s="22">
        <f t="shared" si="0"/>
        <v>0</v>
      </c>
      <c r="I22" s="22">
        <f t="shared" si="1"/>
        <v>0</v>
      </c>
      <c r="J22" s="18"/>
      <c r="K22" s="23">
        <v>81</v>
      </c>
      <c r="L22" s="23"/>
      <c r="M22" s="36"/>
      <c r="N22" s="37"/>
      <c r="O22" s="4"/>
    </row>
    <row r="23" spans="1:15" ht="18.75" thickBot="1" x14ac:dyDescent="0.3">
      <c r="A23" s="18">
        <v>60</v>
      </c>
      <c r="B23" s="18"/>
      <c r="C23" s="19" t="s">
        <v>34</v>
      </c>
      <c r="D23" s="18">
        <v>0</v>
      </c>
      <c r="E23" s="26"/>
      <c r="F23" s="20"/>
      <c r="G23" s="22">
        <v>0</v>
      </c>
      <c r="H23" s="22">
        <f t="shared" si="0"/>
        <v>0</v>
      </c>
      <c r="I23" s="22">
        <f t="shared" si="1"/>
        <v>0</v>
      </c>
      <c r="J23" s="18"/>
      <c r="K23" s="23">
        <v>81</v>
      </c>
      <c r="L23" s="23"/>
      <c r="M23" s="36"/>
      <c r="N23" s="37"/>
      <c r="O23" s="4"/>
    </row>
    <row r="24" spans="1:15" ht="18.75" thickBot="1" x14ac:dyDescent="0.3">
      <c r="A24" s="18"/>
      <c r="B24" s="18"/>
      <c r="C24" s="19"/>
      <c r="D24" s="20"/>
      <c r="E24" s="26"/>
      <c r="F24" s="20"/>
      <c r="G24" s="22"/>
      <c r="H24" s="22"/>
      <c r="I24" s="22"/>
      <c r="J24" s="18"/>
      <c r="K24" s="23"/>
      <c r="L24" s="23"/>
      <c r="M24" s="36"/>
      <c r="N24" s="37"/>
      <c r="O24" s="4"/>
    </row>
    <row r="25" spans="1:15" ht="1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5"/>
      <c r="L25" s="5"/>
      <c r="M25" s="3"/>
      <c r="N25" s="3"/>
      <c r="O25" s="4"/>
    </row>
    <row r="26" spans="1:15" ht="18" x14ac:dyDescent="0.25">
      <c r="A26" s="3"/>
      <c r="B26" s="3"/>
      <c r="C26" s="42"/>
      <c r="D26" s="42"/>
      <c r="E26" s="42"/>
      <c r="F26" s="42"/>
      <c r="G26" s="42" t="s">
        <v>35</v>
      </c>
      <c r="H26" s="43">
        <f>SUM(N6*30)</f>
        <v>840</v>
      </c>
      <c r="I26" s="3"/>
      <c r="J26" s="3"/>
      <c r="K26" s="5"/>
      <c r="L26" s="5"/>
      <c r="M26" s="3"/>
      <c r="N26" s="3"/>
      <c r="O26" s="4"/>
    </row>
    <row r="27" spans="1:15" ht="18" x14ac:dyDescent="0.25">
      <c r="A27" s="3"/>
      <c r="B27" s="44" t="s">
        <v>9</v>
      </c>
      <c r="C27" s="45" t="s">
        <v>36</v>
      </c>
      <c r="D27" s="3">
        <f>SUM(D7:D24)</f>
        <v>32</v>
      </c>
      <c r="E27" s="42"/>
      <c r="F27" s="45"/>
      <c r="G27" s="42" t="s">
        <v>37</v>
      </c>
      <c r="H27" s="43">
        <f>SUM(M7:M24)</f>
        <v>560</v>
      </c>
      <c r="I27" s="3"/>
      <c r="J27" s="3"/>
      <c r="K27" s="5"/>
      <c r="L27" s="5"/>
      <c r="M27" s="3"/>
      <c r="N27" s="3"/>
      <c r="O27" s="4"/>
    </row>
    <row r="28" spans="1:15" ht="18" x14ac:dyDescent="0.25">
      <c r="A28" s="3"/>
      <c r="B28" s="3"/>
      <c r="C28" s="45" t="s">
        <v>38</v>
      </c>
      <c r="D28" s="46">
        <f>SUM(G7:G24)</f>
        <v>89.659999999999982</v>
      </c>
      <c r="E28" s="42"/>
      <c r="F28" s="42"/>
      <c r="G28" s="42" t="s">
        <v>39</v>
      </c>
      <c r="H28" s="43">
        <f>SUM(N6*5)</f>
        <v>140</v>
      </c>
      <c r="I28" s="3"/>
      <c r="J28" s="3"/>
      <c r="K28" s="5"/>
      <c r="L28" s="5"/>
      <c r="M28" s="3"/>
      <c r="N28" s="3"/>
      <c r="O28" s="4"/>
    </row>
    <row r="29" spans="1:15" ht="18" x14ac:dyDescent="0.25">
      <c r="A29" s="3"/>
      <c r="B29" s="3"/>
      <c r="C29" s="45" t="s">
        <v>40</v>
      </c>
      <c r="D29" s="46">
        <f>D28/D27</f>
        <v>2.8018749999999994</v>
      </c>
      <c r="E29" s="42"/>
      <c r="F29" s="42"/>
      <c r="G29" s="42" t="s">
        <v>41</v>
      </c>
      <c r="H29" s="43">
        <f>SUM(H27:H28)</f>
        <v>700</v>
      </c>
      <c r="I29" s="3"/>
      <c r="J29" s="3"/>
      <c r="K29" s="5"/>
      <c r="L29" s="5"/>
      <c r="M29" s="3"/>
      <c r="N29" s="3"/>
      <c r="O29" s="4"/>
    </row>
    <row r="30" spans="1:15" ht="18" x14ac:dyDescent="0.25">
      <c r="A30" s="3"/>
      <c r="B30" s="3"/>
      <c r="C30" s="3"/>
      <c r="D30" s="3"/>
      <c r="E30" s="42"/>
      <c r="F30" s="42"/>
      <c r="G30" s="42" t="s">
        <v>42</v>
      </c>
      <c r="H30" s="43">
        <f>SUM(N6*5)</f>
        <v>140</v>
      </c>
      <c r="I30" s="3"/>
      <c r="J30" s="3"/>
      <c r="K30" s="5"/>
      <c r="L30" s="5"/>
      <c r="M30" s="3"/>
      <c r="N30" s="3"/>
      <c r="O30" s="4"/>
    </row>
    <row r="31" spans="1:15" ht="15.75" x14ac:dyDescent="0.25">
      <c r="A31" s="4"/>
      <c r="B31" s="4"/>
      <c r="C31" s="4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5.75" x14ac:dyDescent="0.25">
      <c r="C32" s="48"/>
      <c r="G32" s="49"/>
      <c r="H32" s="49"/>
    </row>
    <row r="33" spans="3:8" ht="15.75" x14ac:dyDescent="0.25">
      <c r="C33" s="4"/>
      <c r="G33" s="49"/>
      <c r="H33" s="49"/>
    </row>
    <row r="34" spans="3:8" ht="15.75" x14ac:dyDescent="0.25">
      <c r="C34" s="47"/>
      <c r="G34" s="49"/>
      <c r="H34" s="49"/>
    </row>
    <row r="35" spans="3:8" x14ac:dyDescent="0.25">
      <c r="G35" s="49"/>
      <c r="H35" s="49"/>
    </row>
    <row r="36" spans="3:8" x14ac:dyDescent="0.25">
      <c r="G36" s="49"/>
      <c r="H36" s="49"/>
    </row>
    <row r="37" spans="3:8" x14ac:dyDescent="0.25">
      <c r="G37" s="49"/>
      <c r="H37" s="49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2023-07-05T21:37:34Z</dcterms:created>
  <dcterms:modified xsi:type="dcterms:W3CDTF">2023-07-05T21:38:51Z</dcterms:modified>
</cp:coreProperties>
</file>