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3F126285-3B59-42A5-9725-5AF49244CCB7}" xr6:coauthVersionLast="47" xr6:coauthVersionMax="47" xr10:uidLastSave="{00000000-0000-0000-0000-000000000000}"/>
  <bookViews>
    <workbookView xWindow="-120" yWindow="-120" windowWidth="29040" windowHeight="15720" xr2:uid="{1037E713-2D41-42E1-9923-7E4730D2AA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D30" i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I11" i="1"/>
  <c r="H11" i="1"/>
  <c r="H10" i="1"/>
  <c r="I10" i="1" s="1"/>
  <c r="H9" i="1"/>
  <c r="I9" i="1" s="1"/>
  <c r="M8" i="1"/>
  <c r="H8" i="1"/>
  <c r="I8" i="1" s="1"/>
  <c r="M7" i="1"/>
  <c r="I7" i="1"/>
  <c r="H7" i="1"/>
  <c r="N6" i="1"/>
  <c r="N12" i="1" s="1"/>
  <c r="D31" i="1" l="1"/>
  <c r="D32" i="1" s="1"/>
  <c r="H30" i="1"/>
  <c r="H32" i="1" s="1"/>
  <c r="M10" i="1"/>
  <c r="H29" i="1"/>
  <c r="H31" i="1"/>
  <c r="M9" i="1"/>
</calcChain>
</file>

<file path=xl/sharedStrings.xml><?xml version="1.0" encoding="utf-8"?>
<sst xmlns="http://schemas.openxmlformats.org/spreadsheetml/2006/main" count="44" uniqueCount="43">
  <si>
    <t>Bass Club of North Texas - Tournament Results</t>
  </si>
  <si>
    <t>Date:</t>
  </si>
  <si>
    <t xml:space="preserve">Lake </t>
  </si>
  <si>
    <t>Bonham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</si>
  <si>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</si>
  <si>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</si>
  <si>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</si>
  <si>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</si>
  <si>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</si>
  <si>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</si>
  <si>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</si>
  <si>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</si>
  <si>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</si>
  <si>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</si>
  <si>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</si>
  <si>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</si>
  <si>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</si>
  <si>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</si>
  <si>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t>Rudi Reetz, Ellis Reetz</t>
  </si>
  <si>
    <t>Beau Cook, Dave Howe</t>
  </si>
  <si>
    <t>Kirk Durossette, Jenny D</t>
  </si>
  <si>
    <t>Todd Staton, Wayne Christian</t>
  </si>
  <si>
    <t>Joey Bryant, Alex Bryant</t>
  </si>
  <si>
    <r>
      <t xml:space="preserve">Bo Rhodes, </t>
    </r>
    <r>
      <rPr>
        <b/>
        <sz val="14"/>
        <rFont val="Arial"/>
        <family val="2"/>
      </rPr>
      <t>Fred Lockhart</t>
    </r>
  </si>
  <si>
    <t>Steve Sullivan</t>
  </si>
  <si>
    <t>Steve Black, Mark Merkt</t>
  </si>
  <si>
    <t>Mike Scharf, Darrel Carson</t>
  </si>
  <si>
    <t>Greg Pope</t>
  </si>
  <si>
    <t>Kerry Kiker, Dave Egge</t>
  </si>
  <si>
    <t>Keith Prazak, Mike Wood</t>
  </si>
  <si>
    <t>Dan Allen</t>
  </si>
  <si>
    <t>Yancy Franklin, Jacob Wilson</t>
  </si>
  <si>
    <t>Jim Young</t>
  </si>
  <si>
    <t>No record of Rudi paying membership from Mike or Todd. Fished as guest in Feb.</t>
  </si>
  <si>
    <t>Need to deduct membership $ from winnings.</t>
  </si>
  <si>
    <t>Total Collected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</si>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</sst>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1" applyFont="1" applyBorder="1"/>
    <xf numFmtId="0" fontId="4" fillId="0" borderId="2" xfId="1" applyFont="1" applyBorder="1"/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3" borderId="6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6" xfId="1" applyFont="1" applyBorder="1"/>
    <xf numFmtId="0" fontId="3" fillId="0" borderId="6" xfId="0" applyFont="1" applyBorder="1" applyAlignment="1">
      <alignment wrapText="1"/>
    </xf>
    <xf numFmtId="165" fontId="7" fillId="0" borderId="6" xfId="1" applyNumberFormat="1" applyFont="1" applyBorder="1"/>
    <xf numFmtId="0" fontId="3" fillId="3" borderId="6" xfId="1" applyFont="1" applyFill="1" applyBorder="1"/>
    <xf numFmtId="165" fontId="3" fillId="0" borderId="6" xfId="1" applyNumberFormat="1" applyFont="1" applyBorder="1" applyAlignment="1">
      <alignment horizontal="center" vertical="center"/>
    </xf>
    <xf numFmtId="165" fontId="7" fillId="0" borderId="6" xfId="0" applyNumberFormat="1" applyFont="1" applyBorder="1"/>
    <xf numFmtId="165" fontId="3" fillId="0" borderId="6" xfId="0" applyNumberFormat="1" applyFont="1" applyBorder="1"/>
    <xf numFmtId="0" fontId="3" fillId="0" borderId="6" xfId="0" applyFont="1" applyBorder="1" applyAlignment="1">
      <alignment horizontal="center" vertical="center"/>
    </xf>
    <xf numFmtId="165" fontId="3" fillId="0" borderId="6" xfId="1" applyNumberFormat="1" applyFont="1" applyBorder="1"/>
    <xf numFmtId="2" fontId="2" fillId="5" borderId="6" xfId="1" applyNumberFormat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right"/>
    </xf>
    <xf numFmtId="4" fontId="6" fillId="0" borderId="6" xfId="1" applyNumberFormat="1" applyFont="1" applyBorder="1"/>
    <xf numFmtId="165" fontId="0" fillId="0" borderId="0" xfId="0" applyNumberFormat="1"/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3" fillId="2" borderId="6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" borderId="0" xfId="1" applyFont="1" applyFill="1"/>
    <xf numFmtId="0" fontId="3" fillId="3" borderId="0" xfId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0" fontId="3" fillId="4" borderId="7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3" fillId="0" borderId="0" xfId="0" applyNumberFormat="1" applyFont="1"/>
    <xf numFmtId="2" fontId="2" fillId="5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3" fillId="0" borderId="0" xfId="0" applyNumberFormat="1" applyFont="1"/>
    <xf numFmtId="0" fontId="3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wrapText="1"/>
    </xf>
  </cellXfs>
  <cellStyles count="2">
    <cellStyle name="Normal" xfId="0" builtinId="0"/>
    <cellStyle name="Normal 3" xfId="1" xr:uid="{35AA49A9-3629-43A9-A1B5-71B1D9CBA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2D402-82EB-476C-A49D-88C0B4695DFA}">
  <dimension ref="A1:Q40"/>
  <sheetViews>
    <sheetView tabSelected="1" workbookViewId="0">
      <selection sqref="A1:K1"/>
    </sheetView>
  </sheetViews>
  <sheetFormatPr defaultRowHeight="15" x14ac:dyDescent="0.25"/>
  <cols>
    <col min="1" max="1" width="13.42578125" customWidth="1"/>
    <col min="2" max="2" width="12.140625" customWidth="1"/>
    <col min="3" max="3" width="42.140625" customWidth="1"/>
    <col min="4" max="5" width="13.42578125" customWidth="1"/>
    <col min="6" max="6" width="11" style="56" customWidth="1"/>
    <col min="7" max="7" width="21.28515625" customWidth="1"/>
    <col min="8" max="10" width="13.42578125" customWidth="1"/>
    <col min="11" max="12" width="13.42578125" style="58" customWidth="1"/>
    <col min="13" max="13" width="15.1406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7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7" ht="18" x14ac:dyDescent="0.25">
      <c r="A2" s="3"/>
      <c r="B2" s="3"/>
      <c r="C2" s="3"/>
      <c r="D2" s="3"/>
      <c r="E2" s="3"/>
      <c r="F2" s="2"/>
      <c r="G2" s="3"/>
      <c r="H2" s="3"/>
      <c r="I2" s="3"/>
      <c r="J2" s="3"/>
      <c r="K2" s="4"/>
      <c r="L2" s="4"/>
      <c r="M2" s="3"/>
      <c r="N2" s="3"/>
      <c r="O2" s="3"/>
    </row>
    <row r="3" spans="1:17" ht="18.75" thickBot="1" x14ac:dyDescent="0.3">
      <c r="A3" s="3"/>
      <c r="B3" s="3"/>
      <c r="C3" s="3"/>
      <c r="D3" s="3"/>
      <c r="E3" s="3"/>
      <c r="F3" s="2"/>
      <c r="G3" s="3"/>
      <c r="H3" s="3"/>
      <c r="I3" s="3"/>
      <c r="J3" s="3"/>
      <c r="K3" s="3"/>
      <c r="L3" s="3"/>
      <c r="M3" s="3"/>
      <c r="N3" s="3"/>
      <c r="O3" s="3"/>
    </row>
    <row r="4" spans="1:17" ht="19.5" thickBot="1" x14ac:dyDescent="0.35">
      <c r="A4" s="5" t="s">
        <v>1</v>
      </c>
      <c r="B4" s="6"/>
      <c r="C4" s="7">
        <v>45066</v>
      </c>
      <c r="D4" s="8"/>
      <c r="E4" s="9"/>
      <c r="F4" s="10"/>
      <c r="G4" s="5" t="s">
        <v>2</v>
      </c>
      <c r="H4" s="6" t="s">
        <v>3</v>
      </c>
      <c r="I4" s="11"/>
      <c r="J4" s="12"/>
      <c r="K4" s="13"/>
      <c r="L4" s="13"/>
      <c r="M4" s="13"/>
      <c r="N4" s="13"/>
      <c r="O4" s="3"/>
    </row>
    <row r="5" spans="1:17" ht="18.75" thickBot="1" x14ac:dyDescent="0.3">
      <c r="A5" s="13"/>
      <c r="B5" s="13"/>
      <c r="C5" s="13"/>
      <c r="D5" s="13"/>
      <c r="E5" s="13"/>
      <c r="F5" s="14"/>
      <c r="G5" s="13"/>
      <c r="H5" s="13"/>
      <c r="I5" s="13"/>
      <c r="J5" s="15"/>
      <c r="K5" s="13"/>
      <c r="L5" s="13"/>
      <c r="M5" s="13"/>
      <c r="N5" s="16" t="s">
        <v>4</v>
      </c>
      <c r="O5" s="3"/>
    </row>
    <row r="6" spans="1:17" ht="36.75" thickBot="1" x14ac:dyDescent="0.3">
      <c r="A6" s="16" t="s">
        <v>5</v>
      </c>
      <c r="B6" s="16" t="s">
        <v>6</v>
      </c>
      <c r="C6" s="17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8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>
        <f>SUM(A7:A47)/30</f>
        <v>26</v>
      </c>
      <c r="O6" s="3"/>
    </row>
    <row r="7" spans="1:17" ht="18.75" thickBot="1" x14ac:dyDescent="0.3">
      <c r="A7" s="19">
        <v>60</v>
      </c>
      <c r="B7" s="19"/>
      <c r="C7" s="20" t="s">
        <v>18</v>
      </c>
      <c r="D7" s="21">
        <v>3</v>
      </c>
      <c r="E7" s="22">
        <v>3.66</v>
      </c>
      <c r="F7" s="21"/>
      <c r="G7" s="23">
        <v>8.61</v>
      </c>
      <c r="H7" s="23">
        <f t="shared" ref="H7:H21" si="0">F7*0.5</f>
        <v>0</v>
      </c>
      <c r="I7" s="23">
        <f t="shared" ref="I7:I21" si="1">G7-H7</f>
        <v>8.61</v>
      </c>
      <c r="J7" s="24">
        <v>1</v>
      </c>
      <c r="K7" s="25">
        <v>100</v>
      </c>
      <c r="L7" s="26">
        <v>4</v>
      </c>
      <c r="M7" s="27">
        <f>IF(N6&lt;8,N6*20*1,IF(N6&lt;15,N6*20*0.7,IF(N6&lt;22,N6*20*0.55,IF(N6&lt;29,N6*20*0.45,IF(N6&lt;36,N6*20*0.4,IF(N6&lt;43,N6*20*0.38))))))</f>
        <v>234</v>
      </c>
      <c r="N7" s="27"/>
      <c r="O7" s="3"/>
    </row>
    <row r="8" spans="1:17" ht="18.75" thickBot="1" x14ac:dyDescent="0.3">
      <c r="A8" s="19">
        <v>60</v>
      </c>
      <c r="B8" s="19"/>
      <c r="C8" s="28" t="s">
        <v>19</v>
      </c>
      <c r="D8" s="21">
        <v>3</v>
      </c>
      <c r="E8" s="19">
        <v>4.25</v>
      </c>
      <c r="F8" s="21"/>
      <c r="G8" s="23">
        <v>8.19</v>
      </c>
      <c r="H8" s="23">
        <f t="shared" si="0"/>
        <v>0</v>
      </c>
      <c r="I8" s="23">
        <f t="shared" si="1"/>
        <v>8.19</v>
      </c>
      <c r="J8" s="24">
        <v>2</v>
      </c>
      <c r="K8" s="26">
        <v>99</v>
      </c>
      <c r="L8" s="25"/>
      <c r="M8" s="27">
        <f>IF(N6&lt;8, N6*20*0, IF(N6&lt;15,N6*20*0.3, IF(N6&lt;22, N6*20*0.3, IF(N6 &lt;29, N6*20*0.27, IF(N6&lt;36,N6*20*0.25,IF(N6&lt;43,N6*20*0.22))))))</f>
        <v>140.4</v>
      </c>
      <c r="N8" s="29"/>
      <c r="O8" s="3"/>
    </row>
    <row r="9" spans="1:17" ht="18.75" thickBot="1" x14ac:dyDescent="0.3">
      <c r="A9" s="19">
        <v>60</v>
      </c>
      <c r="B9" s="19"/>
      <c r="C9" s="28" t="s">
        <v>20</v>
      </c>
      <c r="D9" s="21">
        <v>3</v>
      </c>
      <c r="E9" s="22">
        <v>3.89</v>
      </c>
      <c r="F9" s="21"/>
      <c r="G9" s="23">
        <v>7.77</v>
      </c>
      <c r="H9" s="23">
        <f t="shared" si="0"/>
        <v>0</v>
      </c>
      <c r="I9" s="23">
        <f t="shared" si="1"/>
        <v>7.77</v>
      </c>
      <c r="J9" s="24">
        <v>3</v>
      </c>
      <c r="K9" s="25">
        <v>98</v>
      </c>
      <c r="L9" s="25"/>
      <c r="M9" s="30">
        <f>IF(N6&lt;8, N6*20*0, IF(N6&lt;15,N6*20*0, IF(N6&lt;22, N6*20*0.15, IF(N6 &lt;29, N6*20*0.17, IF(N6&lt;36,N6*20*0.14,IF(N6&lt;43,N6*20*0.13))))))</f>
        <v>88.4</v>
      </c>
      <c r="N9" s="31"/>
      <c r="O9" s="3"/>
    </row>
    <row r="10" spans="1:17" ht="18.75" thickBot="1" x14ac:dyDescent="0.3">
      <c r="A10" s="19">
        <v>60</v>
      </c>
      <c r="B10" s="19"/>
      <c r="C10" s="28" t="s">
        <v>21</v>
      </c>
      <c r="D10" s="21">
        <v>3</v>
      </c>
      <c r="E10" s="32"/>
      <c r="F10" s="21"/>
      <c r="G10" s="23">
        <v>7.77</v>
      </c>
      <c r="H10" s="23">
        <f t="shared" si="0"/>
        <v>0</v>
      </c>
      <c r="I10" s="23">
        <f t="shared" si="1"/>
        <v>7.77</v>
      </c>
      <c r="J10" s="24">
        <v>4</v>
      </c>
      <c r="K10" s="25">
        <v>97</v>
      </c>
      <c r="L10" s="26"/>
      <c r="M10" s="30">
        <f>IF(N6&lt;8, N6*20*0, IF(N6&lt;15,N6*20*0, IF(N6&lt;22, N6*20*0, IF(N6 &lt;29, N6*20*0.11, IF(N6&lt;36,N6*20*0.12,IF(N6&lt;43,N6*20*0.11))))))</f>
        <v>57.2</v>
      </c>
      <c r="N10" s="33"/>
      <c r="O10" s="3"/>
    </row>
    <row r="11" spans="1:17" ht="18.75" thickBot="1" x14ac:dyDescent="0.3">
      <c r="A11" s="19">
        <v>60</v>
      </c>
      <c r="B11" s="19"/>
      <c r="C11" s="28" t="s">
        <v>22</v>
      </c>
      <c r="D11" s="21">
        <v>3</v>
      </c>
      <c r="E11" s="19"/>
      <c r="F11" s="21"/>
      <c r="G11" s="23">
        <v>6.6</v>
      </c>
      <c r="H11" s="23">
        <f t="shared" si="0"/>
        <v>0</v>
      </c>
      <c r="I11" s="23">
        <f t="shared" si="1"/>
        <v>6.6</v>
      </c>
      <c r="J11" s="24"/>
      <c r="K11" s="25">
        <v>96</v>
      </c>
      <c r="L11" s="26"/>
      <c r="M11" s="30"/>
      <c r="N11" s="27"/>
      <c r="O11" s="3"/>
    </row>
    <row r="12" spans="1:17" ht="18.75" thickBot="1" x14ac:dyDescent="0.3">
      <c r="A12" s="19">
        <v>60</v>
      </c>
      <c r="B12" s="19"/>
      <c r="C12" s="28" t="s">
        <v>23</v>
      </c>
      <c r="D12" s="21">
        <v>2</v>
      </c>
      <c r="E12" s="34">
        <v>4.3</v>
      </c>
      <c r="F12" s="21"/>
      <c r="G12" s="23">
        <v>6.13</v>
      </c>
      <c r="H12" s="23">
        <f t="shared" si="0"/>
        <v>0</v>
      </c>
      <c r="I12" s="23">
        <f t="shared" si="1"/>
        <v>6.13</v>
      </c>
      <c r="J12" s="24"/>
      <c r="K12" s="25">
        <v>95</v>
      </c>
      <c r="L12" s="26"/>
      <c r="M12" s="30"/>
      <c r="N12" s="27">
        <f>N6*5</f>
        <v>130</v>
      </c>
      <c r="O12" s="3"/>
    </row>
    <row r="13" spans="1:17" ht="18.75" thickBot="1" x14ac:dyDescent="0.3">
      <c r="A13" s="19">
        <v>30</v>
      </c>
      <c r="B13" s="19"/>
      <c r="C13" s="28" t="s">
        <v>24</v>
      </c>
      <c r="D13" s="21">
        <v>2</v>
      </c>
      <c r="E13" s="22">
        <v>4.1900000000000004</v>
      </c>
      <c r="F13" s="21"/>
      <c r="G13" s="23">
        <v>5.73</v>
      </c>
      <c r="H13" s="23">
        <f t="shared" si="0"/>
        <v>0</v>
      </c>
      <c r="I13" s="23">
        <f t="shared" si="1"/>
        <v>5.73</v>
      </c>
      <c r="J13" s="19"/>
      <c r="K13" s="25">
        <v>94</v>
      </c>
      <c r="L13" s="26"/>
      <c r="M13" s="35"/>
      <c r="N13" s="36"/>
      <c r="O13" s="3"/>
      <c r="Q13" s="37"/>
    </row>
    <row r="14" spans="1:17" ht="18.75" thickBot="1" x14ac:dyDescent="0.3">
      <c r="A14" s="19">
        <v>60</v>
      </c>
      <c r="B14" s="19"/>
      <c r="C14" s="28" t="s">
        <v>25</v>
      </c>
      <c r="D14" s="21">
        <v>1</v>
      </c>
      <c r="E14" s="22">
        <v>4.0199999999999996</v>
      </c>
      <c r="F14" s="21"/>
      <c r="G14" s="23">
        <v>4.0199999999999996</v>
      </c>
      <c r="H14" s="23">
        <f t="shared" si="0"/>
        <v>0</v>
      </c>
      <c r="I14" s="23">
        <f t="shared" si="1"/>
        <v>4.0199999999999996</v>
      </c>
      <c r="J14" s="19"/>
      <c r="K14" s="25">
        <v>93</v>
      </c>
      <c r="L14" s="26"/>
      <c r="M14" s="35"/>
      <c r="N14" s="36"/>
      <c r="O14" s="3"/>
    </row>
    <row r="15" spans="1:17" ht="18.75" thickBot="1" x14ac:dyDescent="0.3">
      <c r="A15" s="19">
        <v>60</v>
      </c>
      <c r="B15" s="19"/>
      <c r="C15" s="28" t="s">
        <v>26</v>
      </c>
      <c r="D15" s="21">
        <v>2</v>
      </c>
      <c r="E15" s="22"/>
      <c r="F15" s="21"/>
      <c r="G15" s="23">
        <v>3.38</v>
      </c>
      <c r="H15" s="23">
        <f t="shared" si="0"/>
        <v>0</v>
      </c>
      <c r="I15" s="23">
        <f t="shared" si="1"/>
        <v>3.38</v>
      </c>
      <c r="J15" s="19"/>
      <c r="K15" s="25">
        <v>92</v>
      </c>
      <c r="L15" s="25"/>
      <c r="M15" s="35"/>
      <c r="N15" s="36"/>
      <c r="O15" s="3"/>
    </row>
    <row r="16" spans="1:17" ht="18.75" thickBot="1" x14ac:dyDescent="0.3">
      <c r="A16" s="38">
        <v>30</v>
      </c>
      <c r="B16" s="38"/>
      <c r="C16" s="28" t="s">
        <v>27</v>
      </c>
      <c r="D16" s="21">
        <v>2</v>
      </c>
      <c r="E16" s="39"/>
      <c r="F16" s="38"/>
      <c r="G16" s="23">
        <v>3.2</v>
      </c>
      <c r="H16" s="23">
        <f t="shared" si="0"/>
        <v>0</v>
      </c>
      <c r="I16" s="23">
        <f t="shared" si="1"/>
        <v>3.2</v>
      </c>
      <c r="J16" s="19"/>
      <c r="K16" s="26">
        <v>91</v>
      </c>
      <c r="L16" s="25"/>
      <c r="M16" s="35"/>
      <c r="N16" s="36"/>
      <c r="O16" s="3"/>
    </row>
    <row r="17" spans="1:15" ht="18.75" thickBot="1" x14ac:dyDescent="0.3">
      <c r="A17" s="19">
        <v>60</v>
      </c>
      <c r="B17" s="19"/>
      <c r="C17" s="28" t="s">
        <v>28</v>
      </c>
      <c r="D17" s="21">
        <v>1</v>
      </c>
      <c r="E17" s="22"/>
      <c r="F17" s="21"/>
      <c r="G17" s="23">
        <v>2.11</v>
      </c>
      <c r="H17" s="23">
        <f t="shared" si="0"/>
        <v>0</v>
      </c>
      <c r="I17" s="23">
        <f t="shared" si="1"/>
        <v>2.11</v>
      </c>
      <c r="J17" s="19"/>
      <c r="K17" s="25">
        <v>90</v>
      </c>
      <c r="L17" s="25"/>
      <c r="M17" s="35"/>
      <c r="N17" s="36"/>
      <c r="O17" s="3"/>
    </row>
    <row r="18" spans="1:15" ht="18.75" thickBot="1" x14ac:dyDescent="0.3">
      <c r="A18" s="19">
        <v>60</v>
      </c>
      <c r="B18" s="19"/>
      <c r="C18" s="28" t="s">
        <v>29</v>
      </c>
      <c r="D18" s="21">
        <v>1</v>
      </c>
      <c r="E18" s="24"/>
      <c r="F18" s="21"/>
      <c r="G18" s="23">
        <v>1.75</v>
      </c>
      <c r="H18" s="23">
        <f t="shared" si="0"/>
        <v>0</v>
      </c>
      <c r="I18" s="23">
        <f t="shared" si="1"/>
        <v>1.75</v>
      </c>
      <c r="J18" s="19"/>
      <c r="K18" s="25">
        <v>89</v>
      </c>
      <c r="L18" s="25"/>
      <c r="M18" s="35"/>
      <c r="N18" s="36"/>
      <c r="O18" s="3"/>
    </row>
    <row r="19" spans="1:15" ht="18.75" thickBot="1" x14ac:dyDescent="0.3">
      <c r="A19" s="19">
        <v>30</v>
      </c>
      <c r="B19" s="40"/>
      <c r="C19" s="28" t="s">
        <v>30</v>
      </c>
      <c r="D19" s="21">
        <v>0</v>
      </c>
      <c r="E19" s="40"/>
      <c r="F19" s="38"/>
      <c r="G19" s="23">
        <v>0</v>
      </c>
      <c r="H19" s="23">
        <f t="shared" si="0"/>
        <v>0</v>
      </c>
      <c r="I19" s="23">
        <f t="shared" si="1"/>
        <v>0</v>
      </c>
      <c r="J19" s="19"/>
      <c r="K19" s="26">
        <v>84</v>
      </c>
      <c r="L19" s="25"/>
      <c r="M19" s="35"/>
      <c r="N19" s="36"/>
      <c r="O19" s="3"/>
    </row>
    <row r="20" spans="1:15" ht="18.75" thickBot="1" x14ac:dyDescent="0.3">
      <c r="A20" s="19">
        <v>60</v>
      </c>
      <c r="B20" s="19"/>
      <c r="C20" s="28" t="s">
        <v>31</v>
      </c>
      <c r="D20" s="21">
        <v>0</v>
      </c>
      <c r="E20" s="19"/>
      <c r="F20" s="21"/>
      <c r="G20" s="23">
        <v>0</v>
      </c>
      <c r="H20" s="23">
        <f t="shared" si="0"/>
        <v>0</v>
      </c>
      <c r="I20" s="23">
        <f t="shared" si="1"/>
        <v>0</v>
      </c>
      <c r="J20" s="19"/>
      <c r="K20" s="25">
        <v>84</v>
      </c>
      <c r="L20" s="25"/>
      <c r="M20" s="40"/>
      <c r="N20" s="40"/>
      <c r="O20" s="3"/>
    </row>
    <row r="21" spans="1:15" ht="18.75" thickBot="1" x14ac:dyDescent="0.3">
      <c r="A21" s="19">
        <v>30</v>
      </c>
      <c r="B21" s="19"/>
      <c r="C21" s="28" t="s">
        <v>32</v>
      </c>
      <c r="D21" s="21">
        <v>0</v>
      </c>
      <c r="E21" s="22"/>
      <c r="F21" s="21"/>
      <c r="G21" s="23">
        <v>0</v>
      </c>
      <c r="H21" s="23">
        <f t="shared" si="0"/>
        <v>0</v>
      </c>
      <c r="I21" s="23">
        <f t="shared" si="1"/>
        <v>0</v>
      </c>
      <c r="J21" s="19"/>
      <c r="K21" s="25">
        <v>84</v>
      </c>
      <c r="L21" s="25"/>
      <c r="M21" s="40"/>
      <c r="N21" s="40"/>
      <c r="O21" s="3"/>
    </row>
    <row r="22" spans="1:15" ht="18.75" thickBot="1" x14ac:dyDescent="0.3">
      <c r="A22" s="19"/>
      <c r="B22" s="19"/>
      <c r="C22" s="28"/>
      <c r="D22" s="21"/>
      <c r="E22" s="24"/>
      <c r="F22" s="21"/>
      <c r="G22" s="23"/>
      <c r="H22" s="23"/>
      <c r="I22" s="23"/>
      <c r="J22" s="19"/>
      <c r="K22" s="25"/>
      <c r="L22" s="26"/>
      <c r="M22" s="40"/>
      <c r="N22" s="40"/>
      <c r="O22" s="3"/>
    </row>
    <row r="23" spans="1:15" ht="18.75" thickBot="1" x14ac:dyDescent="0.3">
      <c r="A23" s="19"/>
      <c r="B23" s="19"/>
      <c r="C23" s="28"/>
      <c r="D23" s="21"/>
      <c r="E23" s="22"/>
      <c r="F23" s="21"/>
      <c r="G23" s="23"/>
      <c r="H23" s="23"/>
      <c r="I23" s="23"/>
      <c r="J23" s="19"/>
      <c r="K23" s="25"/>
      <c r="L23" s="25"/>
      <c r="M23" s="40"/>
      <c r="N23" s="40"/>
      <c r="O23" s="3"/>
    </row>
    <row r="24" spans="1:15" ht="18.75" thickBot="1" x14ac:dyDescent="0.3">
      <c r="A24" s="19"/>
      <c r="B24" s="19"/>
      <c r="C24" s="28" t="s">
        <v>33</v>
      </c>
      <c r="D24" s="19"/>
      <c r="E24" s="22"/>
      <c r="F24" s="21"/>
      <c r="G24" s="23"/>
      <c r="H24" s="23"/>
      <c r="I24" s="23"/>
      <c r="J24" s="19"/>
      <c r="K24" s="25"/>
      <c r="L24" s="25"/>
      <c r="M24" s="40"/>
      <c r="N24" s="40"/>
      <c r="O24" s="3"/>
    </row>
    <row r="25" spans="1:15" ht="18.75" thickBot="1" x14ac:dyDescent="0.3">
      <c r="A25" s="19"/>
      <c r="B25" s="19"/>
      <c r="C25" s="20" t="s">
        <v>34</v>
      </c>
      <c r="D25" s="41"/>
      <c r="E25" s="19"/>
      <c r="F25" s="21"/>
      <c r="G25" s="23"/>
      <c r="H25" s="23"/>
      <c r="I25" s="23"/>
      <c r="J25" s="19"/>
      <c r="K25" s="26"/>
      <c r="L25" s="25"/>
      <c r="M25" s="40"/>
      <c r="N25" s="40"/>
      <c r="O25" s="3"/>
    </row>
    <row r="26" spans="1:15" ht="18.75" thickBot="1" x14ac:dyDescent="0.3">
      <c r="A26" s="19"/>
      <c r="B26" s="19"/>
      <c r="C26" s="28"/>
      <c r="D26" s="21"/>
      <c r="E26" s="22"/>
      <c r="F26" s="21"/>
      <c r="G26" s="23"/>
      <c r="H26" s="23"/>
      <c r="I26" s="23"/>
      <c r="J26" s="19"/>
      <c r="K26" s="25"/>
      <c r="L26" s="26"/>
      <c r="M26" s="40"/>
      <c r="N26" s="40"/>
      <c r="O26" s="3"/>
    </row>
    <row r="27" spans="1:15" ht="18.75" thickBot="1" x14ac:dyDescent="0.3">
      <c r="A27" s="19"/>
      <c r="B27" s="40"/>
      <c r="C27" s="28"/>
      <c r="D27" s="21"/>
      <c r="E27" s="40"/>
      <c r="F27" s="38"/>
      <c r="G27" s="23"/>
      <c r="H27" s="23"/>
      <c r="I27" s="23"/>
      <c r="J27" s="19"/>
      <c r="K27" s="26"/>
      <c r="L27" s="26"/>
      <c r="M27" s="40"/>
      <c r="N27" s="40"/>
      <c r="O27" s="3"/>
    </row>
    <row r="28" spans="1:15" ht="18" x14ac:dyDescent="0.25">
      <c r="A28" s="42"/>
      <c r="B28" s="3"/>
      <c r="C28" s="43"/>
      <c r="D28" s="44"/>
      <c r="E28" s="3"/>
      <c r="F28" s="2"/>
      <c r="G28" s="45"/>
      <c r="H28" s="46"/>
      <c r="I28" s="45"/>
      <c r="J28" s="42"/>
      <c r="K28" s="4"/>
      <c r="L28" s="4"/>
      <c r="M28" s="3"/>
      <c r="N28" s="3"/>
      <c r="O28" s="3"/>
    </row>
    <row r="29" spans="1:15" ht="18" x14ac:dyDescent="0.25">
      <c r="A29" s="47"/>
      <c r="B29" s="3"/>
      <c r="C29" s="48"/>
      <c r="D29" s="48"/>
      <c r="E29" s="48"/>
      <c r="F29" s="49"/>
      <c r="G29" s="48" t="s">
        <v>35</v>
      </c>
      <c r="H29" s="50">
        <f>SUM(N6*30)</f>
        <v>780</v>
      </c>
      <c r="I29" s="3"/>
      <c r="J29" s="3"/>
      <c r="K29" s="4"/>
      <c r="L29" s="4"/>
      <c r="M29" s="3"/>
      <c r="N29" s="3"/>
      <c r="O29" s="3"/>
    </row>
    <row r="30" spans="1:15" ht="18" x14ac:dyDescent="0.25">
      <c r="A30" s="3"/>
      <c r="B30" s="51" t="s">
        <v>9</v>
      </c>
      <c r="C30" s="52" t="s">
        <v>36</v>
      </c>
      <c r="D30" s="3">
        <f>SUM(D7:D27)</f>
        <v>26</v>
      </c>
      <c r="E30" s="48"/>
      <c r="F30" s="49"/>
      <c r="G30" s="48" t="s">
        <v>37</v>
      </c>
      <c r="H30" s="50">
        <f>SUM(M7:M18)</f>
        <v>520</v>
      </c>
      <c r="I30" s="3"/>
      <c r="J30" s="3"/>
      <c r="K30" s="4"/>
      <c r="L30" s="4"/>
      <c r="M30" s="3"/>
      <c r="N30" s="3"/>
      <c r="O30" s="3"/>
    </row>
    <row r="31" spans="1:15" ht="18" x14ac:dyDescent="0.25">
      <c r="A31" s="3"/>
      <c r="B31" s="3"/>
      <c r="C31" s="52" t="s">
        <v>38</v>
      </c>
      <c r="D31" s="53">
        <f>SUM(I7:I21)</f>
        <v>65.259999999999991</v>
      </c>
      <c r="E31" s="48"/>
      <c r="F31" s="49"/>
      <c r="G31" s="48" t="s">
        <v>39</v>
      </c>
      <c r="H31" s="50">
        <f>SUM(N6*5)</f>
        <v>130</v>
      </c>
      <c r="I31" s="3"/>
      <c r="J31" s="3"/>
      <c r="K31" s="4"/>
      <c r="L31" s="4"/>
      <c r="M31" s="3"/>
      <c r="N31" s="3"/>
      <c r="O31" s="3"/>
    </row>
    <row r="32" spans="1:15" ht="18" x14ac:dyDescent="0.25">
      <c r="A32" s="3"/>
      <c r="B32" s="3"/>
      <c r="C32" s="52" t="s">
        <v>40</v>
      </c>
      <c r="D32" s="53">
        <f>D31/D30</f>
        <v>2.5099999999999998</v>
      </c>
      <c r="E32" s="48"/>
      <c r="F32" s="49"/>
      <c r="G32" s="48" t="s">
        <v>41</v>
      </c>
      <c r="H32" s="50">
        <f>SUM(H30:H31)</f>
        <v>650</v>
      </c>
      <c r="I32" s="3"/>
      <c r="J32" s="3"/>
      <c r="K32" s="4"/>
      <c r="L32" s="4"/>
      <c r="M32" s="3"/>
      <c r="N32" s="3"/>
      <c r="O32" s="3"/>
    </row>
    <row r="33" spans="1:15" ht="18" x14ac:dyDescent="0.25">
      <c r="A33" s="3"/>
      <c r="B33" s="3"/>
      <c r="C33" s="3"/>
      <c r="D33" s="3"/>
      <c r="E33" s="48"/>
      <c r="F33" s="49"/>
      <c r="G33" s="48" t="s">
        <v>42</v>
      </c>
      <c r="H33" s="50">
        <f>SUM(N6*5)</f>
        <v>130</v>
      </c>
      <c r="I33" s="3"/>
      <c r="J33" s="3"/>
      <c r="K33" s="4"/>
      <c r="L33" s="4"/>
      <c r="M33" s="3"/>
      <c r="N33" s="3"/>
      <c r="O33" s="3"/>
    </row>
    <row r="34" spans="1:15" ht="18" x14ac:dyDescent="0.25">
      <c r="A34" s="54"/>
      <c r="B34" s="3"/>
      <c r="C34" s="3"/>
      <c r="D34" s="3"/>
      <c r="E34" s="3"/>
      <c r="F34" s="2"/>
      <c r="G34" s="3"/>
      <c r="H34" s="3"/>
      <c r="I34" s="3"/>
      <c r="J34" s="3"/>
      <c r="K34" s="3"/>
      <c r="L34" s="3"/>
      <c r="M34" s="3"/>
      <c r="N34" s="3"/>
      <c r="O34" s="3"/>
    </row>
    <row r="35" spans="1:15" ht="18.75" x14ac:dyDescent="0.3">
      <c r="A35" s="54"/>
      <c r="B35" s="3"/>
      <c r="C35" s="3"/>
      <c r="D35" s="3"/>
      <c r="E35" s="3"/>
      <c r="F35" s="2"/>
      <c r="G35" s="55"/>
      <c r="H35" s="55"/>
      <c r="I35" s="3"/>
      <c r="J35" s="3"/>
      <c r="K35" s="4"/>
      <c r="L35" s="4"/>
      <c r="M35" s="3"/>
      <c r="N35" s="3"/>
      <c r="O35" s="3"/>
    </row>
    <row r="36" spans="1:15" x14ac:dyDescent="0.25">
      <c r="G36" s="57"/>
      <c r="H36" s="57"/>
    </row>
    <row r="37" spans="1:15" x14ac:dyDescent="0.25">
      <c r="G37" s="57"/>
      <c r="H37" s="57"/>
    </row>
    <row r="38" spans="1:15" x14ac:dyDescent="0.25">
      <c r="G38" s="57"/>
      <c r="H38" s="57"/>
    </row>
    <row r="39" spans="1:15" x14ac:dyDescent="0.25">
      <c r="G39" s="57"/>
      <c r="H39" s="57"/>
    </row>
    <row r="40" spans="1:15" x14ac:dyDescent="0.25">
      <c r="G40" s="57"/>
      <c r="H40" s="57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2023-06-03T00:09:18Z</dcterms:created>
  <dcterms:modified xsi:type="dcterms:W3CDTF">2023-06-03T00:10:27Z</dcterms:modified>
</cp:coreProperties>
</file>