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13_ncr:1_{D82CD483-611E-408E-8184-3EB980AD0659}" xr6:coauthVersionLast="47" xr6:coauthVersionMax="47" xr10:uidLastSave="{00000000-0000-0000-0000-000000000000}"/>
  <bookViews>
    <workbookView xWindow="-120" yWindow="-120" windowWidth="29040" windowHeight="15720" xr2:uid="{9D238467-CEF3-41FE-A7F6-34D5AEF1B0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L25" i="1"/>
  <c r="M25" i="1" s="1"/>
  <c r="H25" i="1"/>
  <c r="G25" i="1"/>
  <c r="M24" i="1"/>
  <c r="L24" i="1"/>
  <c r="G24" i="1"/>
  <c r="H24" i="1" s="1"/>
  <c r="N24" i="1" s="1"/>
  <c r="M23" i="1"/>
  <c r="L23" i="1"/>
  <c r="G23" i="1"/>
  <c r="H23" i="1" s="1"/>
  <c r="N23" i="1" s="1"/>
  <c r="L22" i="1"/>
  <c r="M22" i="1" s="1"/>
  <c r="G22" i="1"/>
  <c r="H22" i="1" s="1"/>
  <c r="N22" i="1" s="1"/>
  <c r="L21" i="1"/>
  <c r="M21" i="1" s="1"/>
  <c r="N21" i="1" s="1"/>
  <c r="H21" i="1"/>
  <c r="G21" i="1"/>
  <c r="L20" i="1"/>
  <c r="M20" i="1" s="1"/>
  <c r="G20" i="1"/>
  <c r="H20" i="1" s="1"/>
  <c r="M19" i="1"/>
  <c r="L19" i="1"/>
  <c r="G19" i="1"/>
  <c r="H19" i="1" s="1"/>
  <c r="N19" i="1" s="1"/>
  <c r="L18" i="1"/>
  <c r="M18" i="1" s="1"/>
  <c r="H18" i="1"/>
  <c r="N18" i="1" s="1"/>
  <c r="G18" i="1"/>
  <c r="L17" i="1"/>
  <c r="M17" i="1" s="1"/>
  <c r="H17" i="1"/>
  <c r="G17" i="1"/>
  <c r="M16" i="1"/>
  <c r="L16" i="1"/>
  <c r="G16" i="1"/>
  <c r="H16" i="1" s="1"/>
  <c r="N16" i="1" s="1"/>
  <c r="M15" i="1"/>
  <c r="L15" i="1"/>
  <c r="G15" i="1"/>
  <c r="H15" i="1" s="1"/>
  <c r="N15" i="1" s="1"/>
  <c r="L14" i="1"/>
  <c r="M14" i="1" s="1"/>
  <c r="G14" i="1"/>
  <c r="H14" i="1" s="1"/>
  <c r="N14" i="1" s="1"/>
  <c r="L13" i="1"/>
  <c r="M13" i="1" s="1"/>
  <c r="N13" i="1" s="1"/>
  <c r="H13" i="1"/>
  <c r="G13" i="1"/>
  <c r="L12" i="1"/>
  <c r="M12" i="1" s="1"/>
  <c r="G12" i="1"/>
  <c r="H12" i="1" s="1"/>
  <c r="M11" i="1"/>
  <c r="L11" i="1"/>
  <c r="G11" i="1"/>
  <c r="H11" i="1" s="1"/>
  <c r="N11" i="1" s="1"/>
  <c r="R10" i="1"/>
  <c r="L10" i="1"/>
  <c r="M10" i="1" s="1"/>
  <c r="G10" i="1"/>
  <c r="H10" i="1" s="1"/>
  <c r="M9" i="1"/>
  <c r="L9" i="1"/>
  <c r="G9" i="1"/>
  <c r="H9" i="1" s="1"/>
  <c r="N9" i="1" s="1"/>
  <c r="L8" i="1"/>
  <c r="M8" i="1" s="1"/>
  <c r="G8" i="1"/>
  <c r="H8" i="1" s="1"/>
  <c r="N8" i="1" s="1"/>
  <c r="R7" i="1"/>
  <c r="L7" i="1"/>
  <c r="M7" i="1" s="1"/>
  <c r="G7" i="1"/>
  <c r="H7" i="1" s="1"/>
  <c r="S6" i="1"/>
  <c r="G31" i="1" s="1"/>
  <c r="N12" i="1" l="1"/>
  <c r="N7" i="1"/>
  <c r="D30" i="1" s="1"/>
  <c r="D28" i="1"/>
  <c r="N10" i="1"/>
  <c r="D29" i="1"/>
  <c r="N25" i="1"/>
  <c r="N17" i="1"/>
  <c r="N20" i="1"/>
  <c r="G28" i="1"/>
  <c r="G32" i="1" s="1"/>
  <c r="G29" i="1"/>
  <c r="R8" i="1"/>
  <c r="G27" i="1" s="1"/>
  <c r="G30" i="1"/>
  <c r="R9" i="1"/>
  <c r="S8" i="1"/>
</calcChain>
</file>

<file path=xl/sharedStrings.xml><?xml version="1.0" encoding="utf-8"?>
<sst xmlns="http://schemas.openxmlformats.org/spreadsheetml/2006/main" count="58" uniqueCount="53">
  <si>
    <t>Bass Club of North Texas - Tournament Results</t>
  </si>
  <si>
    <t>Date:</t>
  </si>
  <si>
    <t>March 25, 2023</t>
  </si>
  <si>
    <t>Lake: Cypress Springs</t>
  </si>
  <si>
    <t>March 26, 2023</t>
  </si>
  <si>
    <t>Lake:  Bob Sandlin</t>
  </si>
  <si>
    <t>Day 1</t>
  </si>
  <si>
    <t>Day2</t>
  </si>
  <si>
    <t>Entries</t>
  </si>
  <si>
    <t>Pd?</t>
  </si>
  <si>
    <t>Check in</t>
  </si>
  <si>
    <t>Name</t>
  </si>
  <si>
    <t>Big
Bass</t>
  </si>
  <si>
    <t># Dead</t>
  </si>
  <si>
    <t>Gross Weight</t>
  </si>
  <si>
    <t>Penalty</t>
  </si>
  <si>
    <t>Day 1
Ttl Weight</t>
  </si>
  <si>
    <t>Day 2
Ttl Weight</t>
  </si>
  <si>
    <t>Overall Weight</t>
  </si>
  <si>
    <t>Place</t>
  </si>
  <si>
    <t>Points</t>
  </si>
  <si>
    <t>BB</t>
  </si>
  <si>
    <t>Pay out</t>
  </si>
  <si>
    <t>Steve Black, Mark Merkt</t>
  </si>
  <si>
    <t>Todd Staton</t>
  </si>
  <si>
    <t>Steve Sullivan, Danny Ray</t>
  </si>
  <si>
    <t>Keith Prazak, Mike Wood</t>
  </si>
  <si>
    <t>Beau Cook, Dave Howe</t>
  </si>
  <si>
    <t>Jim Young, Kyle Sandlin</t>
  </si>
  <si>
    <t>Steve Treece</t>
  </si>
  <si>
    <t>Lucas Jenson</t>
  </si>
  <si>
    <t>Fred Lockhart, Bo Rhodes</t>
  </si>
  <si>
    <t>Mike Scharf, Darrell Carson</t>
  </si>
  <si>
    <t>Joey Bryant, Alex Bryant</t>
  </si>
  <si>
    <t>Bob Aldert, Jeremy Aldert</t>
  </si>
  <si>
    <t>Greg Pope</t>
  </si>
  <si>
    <t>Yancy Franklin</t>
  </si>
  <si>
    <t>Dan Allen</t>
  </si>
  <si>
    <t>Kerry Kiker, David Egge</t>
  </si>
  <si>
    <t>5</t>
  </si>
  <si>
    <t>Cameron Aldert</t>
  </si>
  <si>
    <t>Kirk Durossette, Jenny D</t>
  </si>
  <si>
    <t>Bob LaPenna</t>
  </si>
  <si>
    <t>Total Collected</t>
  </si>
  <si>
    <t>Total Stringer</t>
  </si>
  <si>
    <t>Average Sack Weight Day 1</t>
  </si>
  <si>
    <t>Total Stringer/BBs</t>
  </si>
  <si>
    <t>Average Sack Weight Day 2</t>
  </si>
  <si>
    <t>Saturday BB</t>
  </si>
  <si>
    <t>Average Sack 2-Day</t>
  </si>
  <si>
    <t>Tournament BB</t>
  </si>
  <si>
    <t>Total Club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</si>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</sst>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4" fillId="0" borderId="0" xfId="1" applyFont="1"/>
    <xf numFmtId="16" fontId="4" fillId="0" borderId="0" xfId="0" quotePrefix="1" applyNumberFormat="1" applyFont="1"/>
    <xf numFmtId="0" fontId="4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 wrapText="1"/>
    </xf>
    <xf numFmtId="0" fontId="6" fillId="0" borderId="0" xfId="0" applyFont="1"/>
    <xf numFmtId="16" fontId="4" fillId="0" borderId="0" xfId="1" applyNumberFormat="1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1" applyFont="1"/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7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right"/>
    </xf>
    <xf numFmtId="164" fontId="5" fillId="0" borderId="1" xfId="1" applyNumberFormat="1" applyFont="1" applyBorder="1"/>
    <xf numFmtId="2" fontId="3" fillId="0" borderId="0" xfId="0" applyNumberFormat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left"/>
    </xf>
    <xf numFmtId="164" fontId="6" fillId="0" borderId="1" xfId="1" applyNumberFormat="1" applyFont="1" applyBorder="1"/>
    <xf numFmtId="0" fontId="9" fillId="0" borderId="0" xfId="0" applyFont="1"/>
    <xf numFmtId="4" fontId="5" fillId="0" borderId="1" xfId="1" applyNumberFormat="1" applyFont="1" applyBorder="1"/>
    <xf numFmtId="2" fontId="6" fillId="0" borderId="1" xfId="1" applyNumberFormat="1" applyFont="1" applyBorder="1" applyAlignment="1">
      <alignment horizontal="right"/>
    </xf>
    <xf numFmtId="164" fontId="5" fillId="0" borderId="1" xfId="0" applyNumberFormat="1" applyFont="1" applyBorder="1"/>
    <xf numFmtId="4" fontId="6" fillId="0" borderId="1" xfId="1" applyNumberFormat="1" applyFont="1" applyBorder="1"/>
    <xf numFmtId="0" fontId="6" fillId="0" borderId="1" xfId="1" quotePrefix="1" applyFont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2" fontId="6" fillId="0" borderId="0" xfId="0" applyNumberFormat="1" applyFont="1" applyAlignment="1">
      <alignment horizontal="center" vertical="center"/>
    </xf>
    <xf numFmtId="2" fontId="2" fillId="0" borderId="0" xfId="0" applyNumberFormat="1" applyFont="1"/>
    <xf numFmtId="0" fontId="2" fillId="0" borderId="0" xfId="0" applyFont="1"/>
    <xf numFmtId="164" fontId="2" fillId="0" borderId="0" xfId="0" applyNumberFormat="1" applyFont="1" applyAlignment="1">
      <alignment horizontal="left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left"/>
    </xf>
  </cellXfs>
  <cellStyles count="2">
    <cellStyle name="Normal" xfId="0" builtinId="0"/>
    <cellStyle name="Normal 3" xfId="1" xr:uid="{1AAA4EA3-BE8E-42CB-9E11-35048E6B5F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29011-EC1A-406D-8631-C6BF6E49BA72}">
  <dimension ref="A1:X33"/>
  <sheetViews>
    <sheetView tabSelected="1" workbookViewId="0">
      <selection sqref="A1:S1"/>
    </sheetView>
  </sheetViews>
  <sheetFormatPr defaultColWidth="9.140625" defaultRowHeight="15" x14ac:dyDescent="0.25"/>
  <cols>
    <col min="1" max="1" width="8.5703125" customWidth="1"/>
    <col min="2" max="2" width="9.5703125" customWidth="1"/>
    <col min="3" max="3" width="38.42578125" style="53" customWidth="1"/>
    <col min="4" max="4" width="13.7109375" customWidth="1"/>
    <col min="5" max="5" width="8.42578125" customWidth="1"/>
    <col min="6" max="6" width="16.7109375" customWidth="1"/>
    <col min="7" max="7" width="11.42578125" customWidth="1"/>
    <col min="8" max="8" width="14.140625" customWidth="1"/>
    <col min="9" max="9" width="9.42578125" customWidth="1"/>
    <col min="10" max="10" width="8" customWidth="1"/>
    <col min="11" max="11" width="10.42578125" customWidth="1"/>
    <col min="12" max="12" width="11" customWidth="1"/>
    <col min="13" max="13" width="14.42578125" customWidth="1"/>
    <col min="14" max="14" width="13" customWidth="1"/>
    <col min="15" max="15" width="8.7109375" customWidth="1"/>
    <col min="16" max="16" width="9.5703125" customWidth="1"/>
    <col min="17" max="17" width="6.42578125" customWidth="1"/>
    <col min="18" max="18" width="15.5703125" customWidth="1"/>
    <col min="19" max="19" width="11.5703125" customWidth="1"/>
    <col min="20" max="20" width="17.5703125" customWidth="1"/>
  </cols>
  <sheetData>
    <row r="1" spans="1:24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ht="15.75" x14ac:dyDescent="0.25">
      <c r="A2" s="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2"/>
      <c r="S2" s="2"/>
    </row>
    <row r="3" spans="1:24" ht="15.75" x14ac:dyDescent="0.2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4" ht="19.5" thickBot="1" x14ac:dyDescent="0.35">
      <c r="A4" s="5" t="s">
        <v>1</v>
      </c>
      <c r="B4" s="6" t="s">
        <v>2</v>
      </c>
      <c r="C4" s="7"/>
      <c r="D4" s="5" t="s">
        <v>3</v>
      </c>
      <c r="E4" s="5"/>
      <c r="F4" s="8"/>
      <c r="G4" s="9"/>
      <c r="H4" s="10"/>
      <c r="I4" s="11" t="s">
        <v>1</v>
      </c>
      <c r="J4" s="12" t="s">
        <v>4</v>
      </c>
      <c r="K4" s="10"/>
      <c r="L4" s="10"/>
      <c r="M4" s="13" t="s">
        <v>5</v>
      </c>
      <c r="N4" s="8"/>
      <c r="O4" s="9"/>
      <c r="P4" s="14"/>
      <c r="Q4" s="14"/>
      <c r="R4" s="14"/>
      <c r="S4" s="14"/>
    </row>
    <row r="5" spans="1:24" ht="18.75" thickBot="1" x14ac:dyDescent="0.3">
      <c r="A5" s="15"/>
      <c r="B5" s="15"/>
      <c r="C5" s="16"/>
      <c r="D5" s="17" t="s">
        <v>6</v>
      </c>
      <c r="E5" s="17"/>
      <c r="F5" s="17"/>
      <c r="G5" s="17"/>
      <c r="H5" s="17"/>
      <c r="I5" s="18" t="s">
        <v>7</v>
      </c>
      <c r="J5" s="18"/>
      <c r="K5" s="18"/>
      <c r="L5" s="18"/>
      <c r="M5" s="18"/>
      <c r="N5" s="18"/>
      <c r="O5" s="19"/>
      <c r="P5" s="15"/>
      <c r="Q5" s="15"/>
      <c r="R5" s="15"/>
      <c r="S5" s="20" t="s">
        <v>8</v>
      </c>
      <c r="T5" s="21"/>
    </row>
    <row r="6" spans="1:24" ht="54.75" thickBot="1" x14ac:dyDescent="0.3">
      <c r="A6" s="20" t="s">
        <v>9</v>
      </c>
      <c r="B6" s="20" t="s">
        <v>10</v>
      </c>
      <c r="C6" s="22" t="s">
        <v>11</v>
      </c>
      <c r="D6" s="20" t="s">
        <v>12</v>
      </c>
      <c r="E6" s="20" t="s">
        <v>13</v>
      </c>
      <c r="F6" s="20" t="s">
        <v>14</v>
      </c>
      <c r="G6" s="23" t="s">
        <v>15</v>
      </c>
      <c r="H6" s="20" t="s">
        <v>16</v>
      </c>
      <c r="I6" s="20" t="s">
        <v>12</v>
      </c>
      <c r="J6" s="20" t="s">
        <v>13</v>
      </c>
      <c r="K6" s="20" t="s">
        <v>14</v>
      </c>
      <c r="L6" s="20" t="s">
        <v>15</v>
      </c>
      <c r="M6" s="20" t="s">
        <v>17</v>
      </c>
      <c r="N6" s="20" t="s">
        <v>18</v>
      </c>
      <c r="O6" s="20" t="s">
        <v>19</v>
      </c>
      <c r="P6" s="20" t="s">
        <v>20</v>
      </c>
      <c r="Q6" s="20" t="s">
        <v>21</v>
      </c>
      <c r="R6" s="20" t="s">
        <v>22</v>
      </c>
      <c r="S6" s="20">
        <f>SUM(A7:A25)/35</f>
        <v>28</v>
      </c>
    </row>
    <row r="7" spans="1:24" ht="18.75" thickBot="1" x14ac:dyDescent="0.3">
      <c r="A7" s="24">
        <v>70</v>
      </c>
      <c r="B7" s="24"/>
      <c r="C7" s="25" t="s">
        <v>23</v>
      </c>
      <c r="D7" s="26">
        <v>6.25</v>
      </c>
      <c r="E7" s="24"/>
      <c r="F7" s="27">
        <v>11.18</v>
      </c>
      <c r="G7" s="27">
        <f t="shared" ref="G7:G25" si="0">E7*0.5</f>
        <v>0</v>
      </c>
      <c r="H7" s="27">
        <f t="shared" ref="H7:H25" si="1">F7-G7</f>
        <v>11.18</v>
      </c>
      <c r="I7" s="24"/>
      <c r="J7" s="24"/>
      <c r="K7" s="27">
        <v>7.64</v>
      </c>
      <c r="L7" s="24">
        <f t="shared" ref="L7:L25" si="2">J7*0.5</f>
        <v>0</v>
      </c>
      <c r="M7" s="27">
        <f t="shared" ref="M7:M25" si="3">K7-L7</f>
        <v>7.64</v>
      </c>
      <c r="N7" s="27">
        <f t="shared" ref="N7:N25" si="4">H7+M7</f>
        <v>18.82</v>
      </c>
      <c r="O7" s="24">
        <v>1</v>
      </c>
      <c r="P7" s="28">
        <v>100</v>
      </c>
      <c r="Q7" s="15"/>
      <c r="R7" s="29">
        <f>IF(S6&lt;8,S6*20*1,IF(S6&lt;15,S6*20*0.7,IF(S6&lt;22,S6*20*0.55,IF(S6&lt;29,S6*20*0.45,IF(S6&lt;36,S6*20*0.4,IF(S6&lt;43,S6*20*0.38))))))</f>
        <v>252</v>
      </c>
      <c r="S7" s="30"/>
      <c r="T7" s="31"/>
      <c r="U7" s="31"/>
      <c r="V7" s="31"/>
      <c r="W7" s="31"/>
      <c r="X7" s="31"/>
    </row>
    <row r="8" spans="1:24" ht="18.75" thickBot="1" x14ac:dyDescent="0.3">
      <c r="A8" s="24">
        <v>35</v>
      </c>
      <c r="B8" s="24"/>
      <c r="C8" s="25" t="s">
        <v>24</v>
      </c>
      <c r="D8" s="32">
        <v>7.04</v>
      </c>
      <c r="E8" s="24"/>
      <c r="F8" s="27">
        <v>13.48</v>
      </c>
      <c r="G8" s="27">
        <f t="shared" si="0"/>
        <v>0</v>
      </c>
      <c r="H8" s="27">
        <f t="shared" si="1"/>
        <v>13.48</v>
      </c>
      <c r="I8" s="24"/>
      <c r="J8" s="24"/>
      <c r="K8" s="27">
        <v>4.8099999999999996</v>
      </c>
      <c r="L8" s="24">
        <f t="shared" si="2"/>
        <v>0</v>
      </c>
      <c r="M8" s="27">
        <f t="shared" si="3"/>
        <v>4.8099999999999996</v>
      </c>
      <c r="N8" s="27">
        <f t="shared" si="4"/>
        <v>18.29</v>
      </c>
      <c r="O8" s="24">
        <v>2</v>
      </c>
      <c r="P8" s="24">
        <v>99</v>
      </c>
      <c r="Q8" s="15">
        <v>4</v>
      </c>
      <c r="R8" s="29">
        <f>IF(S6&lt;8, S6*20*0, IF(S6&lt;15,S6*20*0.3, IF(S6&lt;22, S6*20*0.3, IF(S6 &lt;29, S6*20*0.27, IF(S6&lt;36,S6*20*0.25,IF(S6&lt;43,S6*20*0.22))))))</f>
        <v>151.20000000000002</v>
      </c>
      <c r="S8" s="30">
        <f>S6*10</f>
        <v>280</v>
      </c>
    </row>
    <row r="9" spans="1:24" ht="18.75" thickBot="1" x14ac:dyDescent="0.3">
      <c r="A9" s="24">
        <v>35</v>
      </c>
      <c r="B9" s="24"/>
      <c r="C9" s="33" t="s">
        <v>25</v>
      </c>
      <c r="D9" s="24">
        <v>4.3499999999999996</v>
      </c>
      <c r="E9" s="24"/>
      <c r="F9" s="27">
        <v>7.16</v>
      </c>
      <c r="G9" s="27">
        <f t="shared" si="0"/>
        <v>0</v>
      </c>
      <c r="H9" s="27">
        <f t="shared" si="1"/>
        <v>7.16</v>
      </c>
      <c r="I9" s="24"/>
      <c r="J9" s="24"/>
      <c r="K9" s="27">
        <v>10.18</v>
      </c>
      <c r="L9" s="24">
        <f t="shared" si="2"/>
        <v>0</v>
      </c>
      <c r="M9" s="27">
        <f t="shared" si="3"/>
        <v>10.18</v>
      </c>
      <c r="N9" s="27">
        <f t="shared" si="4"/>
        <v>17.34</v>
      </c>
      <c r="O9" s="24">
        <v>3</v>
      </c>
      <c r="P9" s="24">
        <v>98</v>
      </c>
      <c r="Q9" s="24"/>
      <c r="R9" s="30">
        <f>IF(S6&lt;8, S6*20*0, IF(S6&lt;15,S6*20*0, IF(S6&lt;22, S6*20*0.15, IF(S6 &lt;29, S6*20*0.17, IF(S6&lt;36,S6*20*0.14,IF(S6&lt;43,S6*20*0.13))))))</f>
        <v>95.2</v>
      </c>
      <c r="S9" s="34"/>
      <c r="T9" s="35"/>
    </row>
    <row r="10" spans="1:24" ht="18.75" thickBot="1" x14ac:dyDescent="0.3">
      <c r="A10" s="24">
        <v>70</v>
      </c>
      <c r="B10" s="24"/>
      <c r="C10" s="25" t="s">
        <v>26</v>
      </c>
      <c r="D10" s="24">
        <v>4.25</v>
      </c>
      <c r="E10" s="24"/>
      <c r="F10" s="27">
        <v>12.16</v>
      </c>
      <c r="G10" s="27">
        <f t="shared" si="0"/>
        <v>0</v>
      </c>
      <c r="H10" s="27">
        <f t="shared" si="1"/>
        <v>12.16</v>
      </c>
      <c r="I10" s="24"/>
      <c r="J10" s="24"/>
      <c r="K10" s="27">
        <v>4.78</v>
      </c>
      <c r="L10" s="24">
        <f t="shared" si="2"/>
        <v>0</v>
      </c>
      <c r="M10" s="27">
        <f t="shared" si="3"/>
        <v>4.78</v>
      </c>
      <c r="N10" s="27">
        <f t="shared" si="4"/>
        <v>16.940000000000001</v>
      </c>
      <c r="O10" s="24">
        <v>4</v>
      </c>
      <c r="P10" s="24">
        <v>97</v>
      </c>
      <c r="Q10" s="15"/>
      <c r="R10" s="29">
        <f>IF(S6&lt;8, S6*20*0, IF(S6&lt;15,S6*20*0, IF(S6&lt;22, S6*20*0, IF(S6 &lt;29, S6*20*0.11, IF(S6&lt;36,S6*20*0.12,IF(S6&lt;43,S6*20*0.11))))))</f>
        <v>61.6</v>
      </c>
      <c r="S10" s="30"/>
    </row>
    <row r="11" spans="1:24" ht="18.75" thickBot="1" x14ac:dyDescent="0.3">
      <c r="A11" s="24">
        <v>70</v>
      </c>
      <c r="B11" s="24"/>
      <c r="C11" s="33" t="s">
        <v>27</v>
      </c>
      <c r="D11" s="27">
        <v>5.03</v>
      </c>
      <c r="E11" s="24"/>
      <c r="F11" s="27">
        <v>9.43</v>
      </c>
      <c r="G11" s="27">
        <f t="shared" si="0"/>
        <v>0</v>
      </c>
      <c r="H11" s="27">
        <f t="shared" si="1"/>
        <v>9.43</v>
      </c>
      <c r="I11" s="24"/>
      <c r="J11" s="24"/>
      <c r="K11" s="27">
        <v>7.05</v>
      </c>
      <c r="L11" s="24">
        <f t="shared" si="2"/>
        <v>0</v>
      </c>
      <c r="M11" s="27">
        <f t="shared" si="3"/>
        <v>7.05</v>
      </c>
      <c r="N11" s="27">
        <f t="shared" si="4"/>
        <v>16.48</v>
      </c>
      <c r="O11" s="24"/>
      <c r="P11" s="28">
        <v>96</v>
      </c>
      <c r="Q11" s="15"/>
      <c r="R11" s="29"/>
      <c r="S11" s="30"/>
    </row>
    <row r="12" spans="1:24" ht="18.75" thickBot="1" x14ac:dyDescent="0.3">
      <c r="A12" s="24">
        <v>70</v>
      </c>
      <c r="B12" s="24"/>
      <c r="C12" s="25" t="s">
        <v>28</v>
      </c>
      <c r="D12" s="26"/>
      <c r="E12" s="24"/>
      <c r="F12" s="27">
        <v>8.85</v>
      </c>
      <c r="G12" s="27">
        <f t="shared" si="0"/>
        <v>0</v>
      </c>
      <c r="H12" s="27">
        <f t="shared" si="1"/>
        <v>8.85</v>
      </c>
      <c r="I12" s="24"/>
      <c r="J12" s="24"/>
      <c r="K12" s="27">
        <v>6.84</v>
      </c>
      <c r="L12" s="24">
        <f t="shared" si="2"/>
        <v>0</v>
      </c>
      <c r="M12" s="27">
        <f t="shared" si="3"/>
        <v>6.84</v>
      </c>
      <c r="N12" s="27">
        <f t="shared" si="4"/>
        <v>15.69</v>
      </c>
      <c r="O12" s="24"/>
      <c r="P12" s="24">
        <v>95</v>
      </c>
      <c r="Q12" s="15"/>
      <c r="R12" s="29"/>
      <c r="S12" s="36"/>
    </row>
    <row r="13" spans="1:24" ht="18.75" thickBot="1" x14ac:dyDescent="0.3">
      <c r="A13" s="24">
        <v>70</v>
      </c>
      <c r="B13" s="24"/>
      <c r="C13" s="25" t="s">
        <v>29</v>
      </c>
      <c r="D13" s="26"/>
      <c r="E13" s="24"/>
      <c r="F13" s="27">
        <v>7.25</v>
      </c>
      <c r="G13" s="27">
        <f t="shared" si="0"/>
        <v>0</v>
      </c>
      <c r="H13" s="27">
        <f t="shared" si="1"/>
        <v>7.25</v>
      </c>
      <c r="I13" s="24"/>
      <c r="J13" s="24"/>
      <c r="K13" s="27">
        <v>7.62</v>
      </c>
      <c r="L13" s="24">
        <f t="shared" si="2"/>
        <v>0</v>
      </c>
      <c r="M13" s="27">
        <f t="shared" si="3"/>
        <v>7.62</v>
      </c>
      <c r="N13" s="27">
        <f t="shared" si="4"/>
        <v>14.870000000000001</v>
      </c>
      <c r="O13" s="24"/>
      <c r="P13" s="24">
        <v>94</v>
      </c>
      <c r="Q13" s="15"/>
      <c r="R13" s="37"/>
      <c r="S13" s="36"/>
    </row>
    <row r="14" spans="1:24" ht="18.75" thickBot="1" x14ac:dyDescent="0.3">
      <c r="A14" s="24">
        <v>35</v>
      </c>
      <c r="B14" s="24"/>
      <c r="C14" s="25" t="s">
        <v>30</v>
      </c>
      <c r="D14" s="24"/>
      <c r="E14" s="24"/>
      <c r="F14" s="27">
        <v>10.16</v>
      </c>
      <c r="G14" s="27">
        <f t="shared" si="0"/>
        <v>0</v>
      </c>
      <c r="H14" s="27">
        <f t="shared" si="1"/>
        <v>10.16</v>
      </c>
      <c r="I14" s="24"/>
      <c r="J14" s="24"/>
      <c r="K14" s="27">
        <v>4.49</v>
      </c>
      <c r="L14" s="24">
        <f t="shared" si="2"/>
        <v>0</v>
      </c>
      <c r="M14" s="27">
        <f t="shared" si="3"/>
        <v>4.49</v>
      </c>
      <c r="N14" s="27">
        <f t="shared" si="4"/>
        <v>14.65</v>
      </c>
      <c r="O14" s="24"/>
      <c r="P14" s="24">
        <v>93</v>
      </c>
      <c r="Q14" s="15"/>
      <c r="R14" s="37"/>
      <c r="S14" s="36"/>
    </row>
    <row r="15" spans="1:24" ht="18.75" thickBot="1" x14ac:dyDescent="0.3">
      <c r="A15" s="24">
        <v>70</v>
      </c>
      <c r="B15" s="24"/>
      <c r="C15" s="25" t="s">
        <v>31</v>
      </c>
      <c r="D15" s="26"/>
      <c r="E15" s="24"/>
      <c r="F15" s="27">
        <v>8.51</v>
      </c>
      <c r="G15" s="27">
        <f t="shared" si="0"/>
        <v>0</v>
      </c>
      <c r="H15" s="27">
        <f t="shared" si="1"/>
        <v>8.51</v>
      </c>
      <c r="I15" s="24"/>
      <c r="J15" s="24"/>
      <c r="K15" s="27">
        <v>5.0999999999999996</v>
      </c>
      <c r="L15" s="24">
        <f t="shared" si="2"/>
        <v>0</v>
      </c>
      <c r="M15" s="27">
        <f t="shared" si="3"/>
        <v>5.0999999999999996</v>
      </c>
      <c r="N15" s="27">
        <f t="shared" si="4"/>
        <v>13.61</v>
      </c>
      <c r="O15" s="24"/>
      <c r="P15" s="28">
        <v>92</v>
      </c>
      <c r="Q15" s="15"/>
      <c r="R15" s="38"/>
      <c r="S15" s="39"/>
    </row>
    <row r="16" spans="1:24" ht="18.75" thickBot="1" x14ac:dyDescent="0.3">
      <c r="A16" s="24">
        <v>70</v>
      </c>
      <c r="B16" s="24"/>
      <c r="C16" s="25" t="s">
        <v>32</v>
      </c>
      <c r="D16" s="26"/>
      <c r="E16" s="24"/>
      <c r="F16" s="27">
        <v>7.39</v>
      </c>
      <c r="G16" s="27">
        <f t="shared" si="0"/>
        <v>0</v>
      </c>
      <c r="H16" s="27">
        <f t="shared" si="1"/>
        <v>7.39</v>
      </c>
      <c r="I16" s="24"/>
      <c r="J16" s="24"/>
      <c r="K16" s="27">
        <v>6.14</v>
      </c>
      <c r="L16" s="24">
        <f t="shared" si="2"/>
        <v>0</v>
      </c>
      <c r="M16" s="27">
        <f t="shared" si="3"/>
        <v>6.14</v>
      </c>
      <c r="N16" s="27">
        <f t="shared" si="4"/>
        <v>13.53</v>
      </c>
      <c r="O16" s="24"/>
      <c r="P16" s="24">
        <v>91</v>
      </c>
      <c r="Q16" s="15"/>
      <c r="R16" s="37"/>
      <c r="S16" s="36"/>
    </row>
    <row r="17" spans="1:19" ht="18.75" thickBot="1" x14ac:dyDescent="0.3">
      <c r="A17" s="24">
        <v>70</v>
      </c>
      <c r="B17" s="24"/>
      <c r="C17" s="25" t="s">
        <v>33</v>
      </c>
      <c r="D17" s="24"/>
      <c r="E17" s="24"/>
      <c r="F17" s="27">
        <v>6.74</v>
      </c>
      <c r="G17" s="27">
        <f t="shared" si="0"/>
        <v>0</v>
      </c>
      <c r="H17" s="27">
        <f t="shared" si="1"/>
        <v>6.74</v>
      </c>
      <c r="I17" s="24"/>
      <c r="J17" s="24"/>
      <c r="K17" s="27">
        <v>5.19</v>
      </c>
      <c r="L17" s="24">
        <f t="shared" si="2"/>
        <v>0</v>
      </c>
      <c r="M17" s="27">
        <f t="shared" si="3"/>
        <v>5.19</v>
      </c>
      <c r="N17" s="27">
        <f t="shared" si="4"/>
        <v>11.93</v>
      </c>
      <c r="O17" s="24"/>
      <c r="P17" s="24">
        <v>90</v>
      </c>
      <c r="Q17" s="15"/>
      <c r="R17" s="37"/>
      <c r="S17" s="36"/>
    </row>
    <row r="18" spans="1:19" ht="18.75" thickBot="1" x14ac:dyDescent="0.3">
      <c r="A18" s="24">
        <v>35</v>
      </c>
      <c r="B18" s="24"/>
      <c r="C18" s="25" t="s">
        <v>34</v>
      </c>
      <c r="D18" s="26"/>
      <c r="E18" s="24"/>
      <c r="F18" s="27">
        <v>3.36</v>
      </c>
      <c r="G18" s="27">
        <f t="shared" si="0"/>
        <v>0</v>
      </c>
      <c r="H18" s="27">
        <f t="shared" si="1"/>
        <v>3.36</v>
      </c>
      <c r="I18" s="24"/>
      <c r="J18" s="24"/>
      <c r="K18" s="27">
        <v>7.64</v>
      </c>
      <c r="L18" s="24">
        <f t="shared" si="2"/>
        <v>0</v>
      </c>
      <c r="M18" s="27">
        <f t="shared" si="3"/>
        <v>7.64</v>
      </c>
      <c r="N18" s="27">
        <f t="shared" si="4"/>
        <v>11</v>
      </c>
      <c r="O18" s="24"/>
      <c r="P18" s="24">
        <v>89</v>
      </c>
      <c r="Q18" s="15"/>
      <c r="R18" s="30"/>
      <c r="S18" s="34"/>
    </row>
    <row r="19" spans="1:19" ht="18.75" thickBot="1" x14ac:dyDescent="0.3">
      <c r="A19" s="24">
        <v>35</v>
      </c>
      <c r="B19" s="24"/>
      <c r="C19" s="25" t="s">
        <v>35</v>
      </c>
      <c r="D19" s="26"/>
      <c r="E19" s="24"/>
      <c r="F19" s="27">
        <v>2.87</v>
      </c>
      <c r="G19" s="27">
        <f t="shared" si="0"/>
        <v>0</v>
      </c>
      <c r="H19" s="27">
        <f t="shared" si="1"/>
        <v>2.87</v>
      </c>
      <c r="I19" s="24"/>
      <c r="J19" s="24"/>
      <c r="K19" s="27">
        <v>7.6</v>
      </c>
      <c r="L19" s="24">
        <f t="shared" si="2"/>
        <v>0</v>
      </c>
      <c r="M19" s="27">
        <f t="shared" si="3"/>
        <v>7.6</v>
      </c>
      <c r="N19" s="27">
        <f t="shared" si="4"/>
        <v>10.469999999999999</v>
      </c>
      <c r="O19" s="24"/>
      <c r="P19" s="28">
        <v>88</v>
      </c>
      <c r="Q19" s="15"/>
      <c r="R19" s="38"/>
      <c r="S19" s="36"/>
    </row>
    <row r="20" spans="1:19" ht="18.75" thickBot="1" x14ac:dyDescent="0.3">
      <c r="A20" s="24">
        <v>35</v>
      </c>
      <c r="B20" s="24"/>
      <c r="C20" s="25" t="s">
        <v>36</v>
      </c>
      <c r="D20" s="24"/>
      <c r="E20" s="24"/>
      <c r="F20" s="27">
        <v>4.09</v>
      </c>
      <c r="G20" s="27">
        <f t="shared" si="0"/>
        <v>0</v>
      </c>
      <c r="H20" s="27">
        <f t="shared" si="1"/>
        <v>4.09</v>
      </c>
      <c r="I20" s="24"/>
      <c r="J20" s="24"/>
      <c r="K20" s="27">
        <v>4.62</v>
      </c>
      <c r="L20" s="24">
        <f t="shared" si="2"/>
        <v>0</v>
      </c>
      <c r="M20" s="27">
        <f t="shared" si="3"/>
        <v>4.62</v>
      </c>
      <c r="N20" s="27">
        <f t="shared" si="4"/>
        <v>8.7100000000000009</v>
      </c>
      <c r="O20" s="24"/>
      <c r="P20" s="24">
        <v>87</v>
      </c>
      <c r="Q20" s="15"/>
      <c r="R20" s="37"/>
      <c r="S20" s="36"/>
    </row>
    <row r="21" spans="1:19" ht="18.75" thickBot="1" x14ac:dyDescent="0.3">
      <c r="A21" s="24">
        <v>35</v>
      </c>
      <c r="B21" s="24"/>
      <c r="C21" s="33" t="s">
        <v>37</v>
      </c>
      <c r="D21" s="24"/>
      <c r="E21" s="24"/>
      <c r="F21" s="27">
        <v>2.95</v>
      </c>
      <c r="G21" s="27">
        <f t="shared" si="0"/>
        <v>0</v>
      </c>
      <c r="H21" s="27">
        <f t="shared" si="1"/>
        <v>2.95</v>
      </c>
      <c r="I21" s="24"/>
      <c r="J21" s="24"/>
      <c r="K21" s="27">
        <v>4.87</v>
      </c>
      <c r="L21" s="24">
        <f t="shared" si="2"/>
        <v>0</v>
      </c>
      <c r="M21" s="27">
        <f t="shared" si="3"/>
        <v>4.87</v>
      </c>
      <c r="N21" s="27">
        <f t="shared" si="4"/>
        <v>7.82</v>
      </c>
      <c r="O21" s="24"/>
      <c r="P21" s="24">
        <v>86</v>
      </c>
      <c r="Q21" s="15"/>
      <c r="R21" s="37"/>
      <c r="S21" s="36"/>
    </row>
    <row r="22" spans="1:19" ht="18.75" thickBot="1" x14ac:dyDescent="0.3">
      <c r="A22" s="24">
        <v>70</v>
      </c>
      <c r="B22" s="24"/>
      <c r="C22" s="33" t="s">
        <v>38</v>
      </c>
      <c r="D22" s="24"/>
      <c r="E22" s="24"/>
      <c r="F22" s="27">
        <v>6.9</v>
      </c>
      <c r="G22" s="27">
        <f t="shared" si="0"/>
        <v>0</v>
      </c>
      <c r="H22" s="27">
        <f t="shared" si="1"/>
        <v>6.9</v>
      </c>
      <c r="I22" s="24"/>
      <c r="J22" s="24"/>
      <c r="K22" s="27">
        <v>0</v>
      </c>
      <c r="L22" s="24">
        <f t="shared" si="2"/>
        <v>0</v>
      </c>
      <c r="M22" s="27">
        <f t="shared" si="3"/>
        <v>0</v>
      </c>
      <c r="N22" s="27">
        <f t="shared" si="4"/>
        <v>6.9</v>
      </c>
      <c r="O22" s="24"/>
      <c r="P22" s="24">
        <v>85</v>
      </c>
      <c r="Q22" s="15"/>
      <c r="R22" s="37"/>
      <c r="S22" s="36"/>
    </row>
    <row r="23" spans="1:19" ht="18.75" thickBot="1" x14ac:dyDescent="0.3">
      <c r="A23" s="40" t="s">
        <v>39</v>
      </c>
      <c r="B23" s="24"/>
      <c r="C23" s="25" t="s">
        <v>40</v>
      </c>
      <c r="D23" s="26"/>
      <c r="E23" s="24"/>
      <c r="F23" s="27">
        <v>2.52</v>
      </c>
      <c r="G23" s="27">
        <f t="shared" si="0"/>
        <v>0</v>
      </c>
      <c r="H23" s="27">
        <f t="shared" si="1"/>
        <v>2.52</v>
      </c>
      <c r="I23" s="24"/>
      <c r="J23" s="24"/>
      <c r="K23" s="27">
        <v>1.97</v>
      </c>
      <c r="L23" s="24">
        <f t="shared" si="2"/>
        <v>0</v>
      </c>
      <c r="M23" s="27">
        <f t="shared" si="3"/>
        <v>1.97</v>
      </c>
      <c r="N23" s="27">
        <f t="shared" si="4"/>
        <v>4.49</v>
      </c>
      <c r="O23" s="24"/>
      <c r="P23" s="24">
        <v>84</v>
      </c>
      <c r="Q23" s="15"/>
      <c r="R23" s="37"/>
      <c r="S23" s="36"/>
    </row>
    <row r="24" spans="1:19" ht="18.75" thickBot="1" x14ac:dyDescent="0.3">
      <c r="A24" s="24">
        <v>70</v>
      </c>
      <c r="B24" s="24"/>
      <c r="C24" s="25" t="s">
        <v>41</v>
      </c>
      <c r="D24" s="23"/>
      <c r="E24" s="24"/>
      <c r="F24" s="27">
        <v>0</v>
      </c>
      <c r="G24" s="27">
        <f t="shared" si="0"/>
        <v>0</v>
      </c>
      <c r="H24" s="27">
        <f t="shared" si="1"/>
        <v>0</v>
      </c>
      <c r="I24" s="24"/>
      <c r="J24" s="24"/>
      <c r="K24" s="27">
        <v>0</v>
      </c>
      <c r="L24" s="24">
        <f t="shared" si="2"/>
        <v>0</v>
      </c>
      <c r="M24" s="27">
        <f t="shared" si="3"/>
        <v>0</v>
      </c>
      <c r="N24" s="27">
        <f t="shared" si="4"/>
        <v>0</v>
      </c>
      <c r="O24" s="24"/>
      <c r="P24" s="24">
        <v>79</v>
      </c>
      <c r="Q24" s="15"/>
      <c r="R24" s="37"/>
      <c r="S24" s="36"/>
    </row>
    <row r="25" spans="1:19" ht="18.75" thickBot="1" x14ac:dyDescent="0.3">
      <c r="A25" s="24">
        <v>35</v>
      </c>
      <c r="B25" s="24"/>
      <c r="C25" s="25" t="s">
        <v>42</v>
      </c>
      <c r="D25" s="24"/>
      <c r="E25" s="24"/>
      <c r="F25" s="27">
        <v>0</v>
      </c>
      <c r="G25" s="27">
        <f t="shared" si="0"/>
        <v>0</v>
      </c>
      <c r="H25" s="27">
        <f t="shared" si="1"/>
        <v>0</v>
      </c>
      <c r="I25" s="24"/>
      <c r="J25" s="24"/>
      <c r="K25" s="27">
        <v>0</v>
      </c>
      <c r="L25" s="24">
        <f t="shared" si="2"/>
        <v>0</v>
      </c>
      <c r="M25" s="27">
        <f t="shared" si="3"/>
        <v>0</v>
      </c>
      <c r="N25" s="27">
        <f t="shared" si="4"/>
        <v>0</v>
      </c>
      <c r="O25" s="24"/>
      <c r="P25" s="24">
        <v>79</v>
      </c>
      <c r="Q25" s="15"/>
      <c r="R25" s="37"/>
      <c r="S25" s="36"/>
    </row>
    <row r="26" spans="1:19" ht="18" x14ac:dyDescent="0.25">
      <c r="A26" s="41"/>
      <c r="B26" s="41"/>
      <c r="C26" s="42"/>
      <c r="D26" s="41"/>
      <c r="E26" s="41"/>
      <c r="F26" s="41"/>
      <c r="G26" s="41"/>
      <c r="H26" s="10"/>
      <c r="I26" s="10"/>
      <c r="J26" s="10"/>
      <c r="K26" s="10"/>
      <c r="L26" s="10"/>
      <c r="M26" s="10"/>
      <c r="N26" s="10"/>
      <c r="O26" s="10"/>
      <c r="P26" s="43"/>
      <c r="Q26" s="43"/>
      <c r="R26" s="10"/>
      <c r="S26" s="10"/>
    </row>
    <row r="27" spans="1:19" ht="18" x14ac:dyDescent="0.25">
      <c r="A27" s="10"/>
      <c r="B27" s="10"/>
      <c r="C27" s="44" t="s">
        <v>43</v>
      </c>
      <c r="D27" s="45">
        <f>SUM(A7:A25)</f>
        <v>980</v>
      </c>
      <c r="E27" s="46" t="s">
        <v>44</v>
      </c>
      <c r="F27" s="46"/>
      <c r="G27" s="45">
        <f>SUM(R7:R25)</f>
        <v>560</v>
      </c>
      <c r="H27" s="10"/>
      <c r="I27" s="10"/>
      <c r="J27" s="10"/>
      <c r="K27" s="10"/>
      <c r="L27" s="10"/>
      <c r="M27" s="10"/>
      <c r="N27" s="10"/>
      <c r="O27" s="10"/>
      <c r="P27" s="43"/>
      <c r="Q27" s="43"/>
      <c r="R27" s="10"/>
      <c r="S27" s="10"/>
    </row>
    <row r="28" spans="1:19" ht="18" x14ac:dyDescent="0.25">
      <c r="A28" s="10"/>
      <c r="B28" s="47"/>
      <c r="C28" s="44" t="s">
        <v>45</v>
      </c>
      <c r="D28" s="48">
        <f>SUM(H7:H25)/17</f>
        <v>7.3529411764705888</v>
      </c>
      <c r="E28" s="46" t="s">
        <v>46</v>
      </c>
      <c r="F28" s="46"/>
      <c r="G28" s="45">
        <f>SUM(R7:R20)+SUM(S7:S25)</f>
        <v>840</v>
      </c>
      <c r="H28" s="10"/>
      <c r="I28" s="10"/>
      <c r="J28" s="10"/>
      <c r="K28" s="10"/>
      <c r="L28" s="10"/>
      <c r="M28" s="10"/>
      <c r="N28" s="10"/>
      <c r="O28" s="10"/>
      <c r="P28" s="43"/>
      <c r="Q28" s="43"/>
      <c r="R28" s="10"/>
      <c r="S28" s="10"/>
    </row>
    <row r="29" spans="1:19" ht="18" x14ac:dyDescent="0.25">
      <c r="A29" s="10"/>
      <c r="B29" s="10"/>
      <c r="C29" s="44" t="s">
        <v>47</v>
      </c>
      <c r="D29" s="48">
        <f>SUM(M7:M25)/17</f>
        <v>5.6788235294117646</v>
      </c>
      <c r="E29" s="46" t="s">
        <v>48</v>
      </c>
      <c r="F29" s="46"/>
      <c r="G29" s="45">
        <f>SUM(S6*5)</f>
        <v>140</v>
      </c>
      <c r="H29" s="10"/>
      <c r="I29" s="10"/>
      <c r="J29" s="10"/>
      <c r="K29" s="10"/>
      <c r="L29" s="10"/>
      <c r="M29" s="10"/>
      <c r="N29" s="10"/>
      <c r="O29" s="10"/>
      <c r="P29" s="43"/>
      <c r="Q29" s="43"/>
      <c r="R29" s="10"/>
      <c r="S29" s="10"/>
    </row>
    <row r="30" spans="1:19" ht="18" x14ac:dyDescent="0.25">
      <c r="A30" s="10"/>
      <c r="B30" s="10"/>
      <c r="C30" s="44" t="s">
        <v>49</v>
      </c>
      <c r="D30" s="48">
        <f>SUM(N7:N25)/17</f>
        <v>13.031764705882354</v>
      </c>
      <c r="E30" s="46" t="s">
        <v>50</v>
      </c>
      <c r="F30" s="46"/>
      <c r="G30" s="45">
        <f>SUM(S6*5)</f>
        <v>140</v>
      </c>
      <c r="H30" s="10"/>
      <c r="I30" s="10"/>
      <c r="J30" s="10"/>
      <c r="K30" s="10"/>
      <c r="L30" s="10"/>
      <c r="M30" s="10"/>
      <c r="N30" s="10"/>
      <c r="O30" s="10"/>
      <c r="P30" s="43"/>
      <c r="Q30" s="43"/>
      <c r="R30" s="10"/>
      <c r="S30" s="10"/>
    </row>
    <row r="31" spans="1:19" ht="18" x14ac:dyDescent="0.25">
      <c r="A31" s="10"/>
      <c r="B31" s="10"/>
      <c r="C31" s="44"/>
      <c r="D31" s="49"/>
      <c r="E31" s="46" t="s">
        <v>51</v>
      </c>
      <c r="F31" s="46"/>
      <c r="G31" s="45">
        <f>SUM(S6*5)</f>
        <v>140</v>
      </c>
      <c r="H31" s="10"/>
      <c r="I31" s="10"/>
      <c r="J31" s="10"/>
      <c r="K31" s="10"/>
      <c r="L31" s="10"/>
      <c r="M31" s="10"/>
      <c r="N31" s="10"/>
      <c r="O31" s="10"/>
      <c r="P31" s="43"/>
      <c r="Q31" s="43"/>
      <c r="R31" s="10"/>
      <c r="S31" s="10"/>
    </row>
    <row r="32" spans="1:19" ht="18" x14ac:dyDescent="0.25">
      <c r="A32" s="10"/>
      <c r="B32" s="10"/>
      <c r="C32" s="44"/>
      <c r="D32" s="44"/>
      <c r="E32" s="44" t="s">
        <v>52</v>
      </c>
      <c r="F32" s="44"/>
      <c r="G32" s="50">
        <f>SUM(G28+G31)</f>
        <v>980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15.75" x14ac:dyDescent="0.25">
      <c r="A33" s="2"/>
      <c r="B33" s="2"/>
      <c r="C33" s="51"/>
      <c r="D33" s="52"/>
      <c r="E33" s="52"/>
      <c r="F33" s="52"/>
      <c r="G33" s="5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8">
    <mergeCell ref="E30:F30"/>
    <mergeCell ref="E31:F31"/>
    <mergeCell ref="A1:S1"/>
    <mergeCell ref="D5:H5"/>
    <mergeCell ref="I5:N5"/>
    <mergeCell ref="E27:F27"/>
    <mergeCell ref="E28:F28"/>
    <mergeCell ref="E29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2023-04-02T20:19:37Z</dcterms:created>
  <dcterms:modified xsi:type="dcterms:W3CDTF">2023-04-02T20:25:49Z</dcterms:modified>
</cp:coreProperties>
</file>