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13_ncr:1_{00E448A6-F8D1-4B66-AE16-E19C8F3C3A71}" xr6:coauthVersionLast="47" xr6:coauthVersionMax="47" xr10:uidLastSave="{00000000-0000-0000-0000-000000000000}"/>
  <bookViews>
    <workbookView xWindow="-120" yWindow="-120" windowWidth="29040" windowHeight="15720" xr2:uid="{3725EF57-31A8-4C75-AB4D-8AD6061529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H24" i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I10" i="1"/>
  <c r="H10" i="1"/>
  <c r="H9" i="1"/>
  <c r="I9" i="1" s="1"/>
  <c r="M8" i="1"/>
  <c r="I8" i="1"/>
  <c r="H8" i="1"/>
  <c r="N7" i="1"/>
  <c r="H7" i="1"/>
  <c r="I7" i="1" s="1"/>
  <c r="M6" i="1"/>
  <c r="H6" i="1"/>
  <c r="I6" i="1" s="1"/>
  <c r="N5" i="1"/>
  <c r="H28" i="1" s="1"/>
  <c r="H25" i="1" l="1"/>
  <c r="D26" i="1"/>
  <c r="D27" i="1" s="1"/>
  <c r="M9" i="1"/>
  <c r="H26" i="1"/>
  <c r="M7" i="1"/>
  <c r="H27" i="1" s="1"/>
  <c r="M10" i="1"/>
</calcChain>
</file>

<file path=xl/sharedStrings.xml><?xml version="1.0" encoding="utf-8"?>
<sst xmlns="http://schemas.openxmlformats.org/spreadsheetml/2006/main" count="47" uniqueCount="47">
  <si>
    <t>Bass Club of North Texas - Tournament Results</t>
  </si>
  <si>
    <t>Date:</t>
  </si>
  <si>
    <t>Lake:</t>
  </si>
  <si>
    <t>Lewisville</t>
  </si>
  <si>
    <t>Entries</t>
  </si>
  <si>
    <t>Pd?</t>
  </si>
  <si>
    <t>Check in</t>
  </si>
  <si>
    <t>Name</t>
  </si>
  <si>
    <t># Fish</t>
  </si>
  <si>
    <t>Big Bass</t>
  </si>
  <si>
    <t># Dead</t>
  </si>
  <si>
    <t>Gross Weight</t>
  </si>
  <si>
    <t>Penalty</t>
  </si>
  <si>
    <t>Total Weight</t>
  </si>
  <si>
    <t>Place</t>
  </si>
  <si>
    <t>Points</t>
  </si>
  <si>
    <t>BB</t>
  </si>
  <si>
    <t>Pay out</t>
  </si>
  <si>
    <t>Wayne Christian, Todd Staton</t>
  </si>
  <si>
    <r>
      <rPr>
        <b/>
        <sz val="14"/>
        <rFont val="Arial"/>
        <family val="2"/>
      </rPr>
      <t>Dan Allen</t>
    </r>
    <r>
      <rPr>
        <sz val="14"/>
        <rFont val="Arial"/>
        <family val="2"/>
      </rPr>
      <t xml:space="preserve">, </t>
    </r>
    <r>
      <rPr>
        <sz val="14"/>
        <color rgb="FF0070C0"/>
        <rFont val="Arial"/>
        <family val="2"/>
      </rPr>
      <t>James Crawford</t>
    </r>
  </si>
  <si>
    <t>Steve Treece</t>
  </si>
  <si>
    <t>Bob Aldert, Jeremy Aldert</t>
  </si>
  <si>
    <t>Jim Young, Kyle Sandlin</t>
  </si>
  <si>
    <t>Mike Wood, Keith Prazak</t>
  </si>
  <si>
    <r>
      <t xml:space="preserve">Dave Egge, </t>
    </r>
    <r>
      <rPr>
        <sz val="14"/>
        <color rgb="FF0070C0"/>
        <rFont val="Arial"/>
        <family val="2"/>
      </rPr>
      <t>Joe McBride</t>
    </r>
  </si>
  <si>
    <t>Joey Bryant, Alex Bryant</t>
  </si>
  <si>
    <t>Steve Sullivan, Danny Ray</t>
  </si>
  <si>
    <t>Beau Cook, David Howe</t>
  </si>
  <si>
    <t>Mike Scharf</t>
  </si>
  <si>
    <t>Darrel Carson</t>
  </si>
  <si>
    <t>Yancy Franklin</t>
  </si>
  <si>
    <t>Bo Rhodes, Fred Lockhart</t>
  </si>
  <si>
    <r>
      <t xml:space="preserve">Bob LaPenna, </t>
    </r>
    <r>
      <rPr>
        <sz val="14"/>
        <color rgb="FF0070C0"/>
        <rFont val="Arial"/>
        <family val="2"/>
      </rPr>
      <t>Augustine</t>
    </r>
  </si>
  <si>
    <t>Lucas Jenson, Kirk Durossette</t>
  </si>
  <si>
    <t>Steve Black</t>
  </si>
  <si>
    <t>Total Collected</t>
  </si>
  <si>
    <t>1st PL. BB</t>
  </si>
  <si>
    <t>Number of Fish Weighed</t>
  </si>
  <si>
    <t>Total Stringer</t>
  </si>
  <si>
    <t>Total Pounds Weighed</t>
  </si>
  <si>
    <t>Total BB</t>
  </si>
  <si>
    <t>Avg Per Fish</t>
  </si>
  <si>
    <t>Total Stringer/BB</t>
  </si>
  <si>
    <t>Total Club</t>
  </si>
  <si>
    <t>Guest - James Crawford</t>
  </si>
  <si>
    <t>Guest - Joe McBride</t>
  </si>
  <si>
    <t>Guest - Augustine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</si>
</sst>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rgb="FF0070C0"/>
      <name val="Arial"/>
      <family val="2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1" applyFont="1" applyBorder="1"/>
    <xf numFmtId="0" fontId="4" fillId="0" borderId="2" xfId="1" applyFont="1" applyBorder="1"/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5" fillId="0" borderId="0" xfId="1" applyFont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left" wrapText="1"/>
    </xf>
    <xf numFmtId="0" fontId="6" fillId="0" borderId="0" xfId="1" applyFont="1"/>
    <xf numFmtId="0" fontId="6" fillId="0" borderId="0" xfId="1" applyFont="1" applyAlignment="1">
      <alignment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2" borderId="6" xfId="1" applyFont="1" applyFill="1" applyBorder="1"/>
    <xf numFmtId="0" fontId="8" fillId="2" borderId="6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2" fontId="8" fillId="0" borderId="6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6" fillId="0" borderId="6" xfId="1" applyFont="1" applyBorder="1"/>
    <xf numFmtId="165" fontId="9" fillId="0" borderId="6" xfId="1" applyNumberFormat="1" applyFont="1" applyBorder="1"/>
    <xf numFmtId="165" fontId="7" fillId="0" borderId="6" xfId="1" applyNumberFormat="1" applyFont="1" applyBorder="1"/>
    <xf numFmtId="0" fontId="7" fillId="4" borderId="6" xfId="1" applyFont="1" applyFill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2" fontId="8" fillId="3" borderId="6" xfId="1" applyNumberFormat="1" applyFont="1" applyFill="1" applyBorder="1" applyAlignment="1">
      <alignment horizontal="center" vertical="center"/>
    </xf>
    <xf numFmtId="165" fontId="9" fillId="0" borderId="6" xfId="0" applyNumberFormat="1" applyFont="1" applyBorder="1"/>
    <xf numFmtId="165" fontId="8" fillId="0" borderId="6" xfId="0" applyNumberFormat="1" applyFont="1" applyBorder="1"/>
    <xf numFmtId="0" fontId="8" fillId="0" borderId="6" xfId="0" applyFont="1" applyBorder="1" applyAlignment="1">
      <alignment horizontal="center" vertical="center"/>
    </xf>
    <xf numFmtId="165" fontId="8" fillId="0" borderId="6" xfId="1" applyNumberFormat="1" applyFont="1" applyBorder="1"/>
    <xf numFmtId="0" fontId="4" fillId="0" borderId="6" xfId="1" applyFont="1" applyBorder="1" applyAlignment="1">
      <alignment horizontal="center" vertical="center" wrapText="1"/>
    </xf>
    <xf numFmtId="165" fontId="6" fillId="0" borderId="6" xfId="1" applyNumberFormat="1" applyFont="1" applyBorder="1"/>
    <xf numFmtId="165" fontId="8" fillId="0" borderId="6" xfId="1" applyNumberFormat="1" applyFont="1" applyBorder="1" applyAlignment="1">
      <alignment horizontal="right"/>
    </xf>
    <xf numFmtId="4" fontId="6" fillId="0" borderId="6" xfId="1" applyNumberFormat="1" applyFont="1" applyBorder="1"/>
    <xf numFmtId="2" fontId="8" fillId="0" borderId="6" xfId="1" applyNumberFormat="1" applyFont="1" applyBorder="1" applyAlignment="1">
      <alignment horizontal="right"/>
    </xf>
    <xf numFmtId="0" fontId="8" fillId="0" borderId="6" xfId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165" fontId="8" fillId="0" borderId="0" xfId="0" applyNumberFormat="1" applyFont="1"/>
    <xf numFmtId="0" fontId="7" fillId="0" borderId="0" xfId="0" applyFont="1"/>
    <xf numFmtId="2" fontId="8" fillId="4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0" xfId="0" applyFont="1"/>
    <xf numFmtId="2" fontId="8" fillId="0" borderId="0" xfId="0" applyNumberFormat="1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2" fillId="0" borderId="0" xfId="0" applyFont="1"/>
    <xf numFmtId="0" fontId="0" fillId="0" borderId="0" xfId="0" applyAlignment="1">
      <alignment wrapText="1"/>
    </xf>
  </cellXfs>
  <cellStyles count="2">
    <cellStyle name="Normal" xfId="0" builtinId="0"/>
    <cellStyle name="Normal 3" xfId="1" xr:uid="{29688CA4-953A-41DE-A071-61EB88B5D3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375B2-2FC2-431E-8ABA-01E09F1005AD}">
  <dimension ref="A1:O35"/>
  <sheetViews>
    <sheetView tabSelected="1" workbookViewId="0">
      <selection sqref="A1:K1"/>
    </sheetView>
  </sheetViews>
  <sheetFormatPr defaultRowHeight="15" x14ac:dyDescent="0.25"/>
  <cols>
    <col min="1" max="1" width="12" customWidth="1"/>
    <col min="2" max="2" width="14.140625" customWidth="1"/>
    <col min="3" max="3" width="40.5703125" customWidth="1"/>
    <col min="4" max="4" width="11.85546875" customWidth="1"/>
    <col min="5" max="5" width="13.42578125" customWidth="1"/>
    <col min="6" max="6" width="9.5703125" customWidth="1"/>
    <col min="7" max="7" width="24" customWidth="1"/>
    <col min="8" max="10" width="13.42578125" customWidth="1"/>
    <col min="11" max="12" width="13.42578125" style="52" customWidth="1"/>
    <col min="13" max="13" width="17.14062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</row>
    <row r="2" spans="1:15" ht="16.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9.5" thickBot="1" x14ac:dyDescent="0.35">
      <c r="A3" s="4" t="s">
        <v>1</v>
      </c>
      <c r="B3" s="5"/>
      <c r="C3" s="6">
        <v>45038</v>
      </c>
      <c r="D3" s="7"/>
      <c r="E3" s="8"/>
      <c r="F3" s="8"/>
      <c r="G3" s="4" t="s">
        <v>2</v>
      </c>
      <c r="H3" s="5" t="s">
        <v>3</v>
      </c>
      <c r="I3" s="9"/>
      <c r="J3" s="10"/>
      <c r="K3" s="11"/>
      <c r="L3" s="11"/>
      <c r="M3" s="11"/>
      <c r="N3" s="11"/>
      <c r="O3" s="3"/>
    </row>
    <row r="4" spans="1:15" ht="18.75" thickBot="1" x14ac:dyDescent="0.3">
      <c r="A4" s="11"/>
      <c r="B4" s="11"/>
      <c r="C4" s="11"/>
      <c r="D4" s="11"/>
      <c r="E4" s="11"/>
      <c r="F4" s="11"/>
      <c r="G4" s="11"/>
      <c r="H4" s="11"/>
      <c r="I4" s="11"/>
      <c r="J4" s="12"/>
      <c r="K4" s="11"/>
      <c r="L4" s="11"/>
      <c r="M4" s="11"/>
      <c r="N4" s="13" t="s">
        <v>4</v>
      </c>
      <c r="O4" s="3"/>
    </row>
    <row r="5" spans="1:15" ht="36.75" thickBot="1" x14ac:dyDescent="0.3">
      <c r="A5" s="13" t="s">
        <v>5</v>
      </c>
      <c r="B5" s="13" t="s">
        <v>6</v>
      </c>
      <c r="C5" s="14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5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>
        <f>SUM(A6:A42)/30</f>
        <v>29</v>
      </c>
      <c r="O5" s="3"/>
    </row>
    <row r="6" spans="1:15" ht="19.5" thickBot="1" x14ac:dyDescent="0.3">
      <c r="A6" s="16">
        <v>60</v>
      </c>
      <c r="B6" s="16"/>
      <c r="C6" s="17" t="s">
        <v>18</v>
      </c>
      <c r="D6" s="18">
        <v>3</v>
      </c>
      <c r="E6" s="19">
        <v>5.83</v>
      </c>
      <c r="F6" s="18"/>
      <c r="G6" s="20">
        <v>15.01</v>
      </c>
      <c r="H6" s="20">
        <f t="shared" ref="H6:H22" si="0">F6*0.5</f>
        <v>0</v>
      </c>
      <c r="I6" s="20">
        <f t="shared" ref="I6:I22" si="1">G6-H6</f>
        <v>15.01</v>
      </c>
      <c r="J6" s="21">
        <v>1</v>
      </c>
      <c r="K6" s="22">
        <v>100</v>
      </c>
      <c r="L6" s="22"/>
      <c r="M6" s="23">
        <f>IF(N5&lt;8,N5*20*1,IF(N5&lt;15,N5*20*0.7,IF(N5&lt;22,N5*20*0.55,IF(N5&lt;29,N5*20*0.45,IF(N5&lt;36,N5*20*0.4,IF(N5&lt;43,N5*20*0.38))))))</f>
        <v>232</v>
      </c>
      <c r="N6" s="24"/>
      <c r="O6" s="3"/>
    </row>
    <row r="7" spans="1:15" ht="19.5" thickBot="1" x14ac:dyDescent="0.3">
      <c r="A7" s="16">
        <v>60</v>
      </c>
      <c r="B7" s="16"/>
      <c r="C7" s="17" t="s">
        <v>19</v>
      </c>
      <c r="D7" s="18">
        <v>3</v>
      </c>
      <c r="E7" s="25">
        <v>7.86</v>
      </c>
      <c r="F7" s="18"/>
      <c r="G7" s="20">
        <v>14.63</v>
      </c>
      <c r="H7" s="20">
        <f t="shared" si="0"/>
        <v>0</v>
      </c>
      <c r="I7" s="20">
        <f t="shared" si="1"/>
        <v>14.63</v>
      </c>
      <c r="J7" s="21">
        <v>2</v>
      </c>
      <c r="K7" s="22">
        <v>99</v>
      </c>
      <c r="L7" s="22">
        <v>4</v>
      </c>
      <c r="M7" s="23">
        <f>IF(N5&lt;8, N5*20*0, IF(N5&lt;15,N5*20*0.3, IF(N5&lt;22, N5*20*0.3, IF(N5 &lt;29, N5*20*0.27, IF(N5&lt;36,N5*20*0.25,IF(N5&lt;43,N5*20*0.22))))))</f>
        <v>145</v>
      </c>
      <c r="N7" s="26">
        <f>N5*5</f>
        <v>145</v>
      </c>
      <c r="O7" s="3"/>
    </row>
    <row r="8" spans="1:15" ht="19.5" thickBot="1" x14ac:dyDescent="0.3">
      <c r="A8" s="16">
        <v>30</v>
      </c>
      <c r="B8" s="16"/>
      <c r="C8" s="17" t="s">
        <v>20</v>
      </c>
      <c r="D8" s="18">
        <v>3</v>
      </c>
      <c r="E8" s="27">
        <v>6.4</v>
      </c>
      <c r="F8" s="18"/>
      <c r="G8" s="20">
        <v>12.95</v>
      </c>
      <c r="H8" s="20">
        <f t="shared" si="0"/>
        <v>0</v>
      </c>
      <c r="I8" s="20">
        <f t="shared" si="1"/>
        <v>12.95</v>
      </c>
      <c r="J8" s="21">
        <v>3</v>
      </c>
      <c r="K8" s="22">
        <v>98</v>
      </c>
      <c r="L8" s="22"/>
      <c r="M8" s="28">
        <f>IF(N5&lt;8, N5*20*0, IF(N5&lt;15,N5*20*0, IF(N5&lt;22, N5*20*0.15, IF(N5 &lt;29, N5*20*0.17, IF(N5&lt;36,N5*20*0.14,IF(N5&lt;43,N5*20*0.13))))))</f>
        <v>81.2</v>
      </c>
      <c r="N8" s="29"/>
      <c r="O8" s="3"/>
    </row>
    <row r="9" spans="1:15" ht="19.5" thickBot="1" x14ac:dyDescent="0.3">
      <c r="A9" s="16">
        <v>60</v>
      </c>
      <c r="B9" s="16"/>
      <c r="C9" s="17" t="s">
        <v>21</v>
      </c>
      <c r="D9" s="18">
        <v>3</v>
      </c>
      <c r="E9" s="30">
        <v>5.95</v>
      </c>
      <c r="F9" s="18"/>
      <c r="G9" s="20">
        <v>12.64</v>
      </c>
      <c r="H9" s="20">
        <f t="shared" si="0"/>
        <v>0</v>
      </c>
      <c r="I9" s="20">
        <f t="shared" si="1"/>
        <v>12.64</v>
      </c>
      <c r="J9" s="21">
        <v>4</v>
      </c>
      <c r="K9" s="22">
        <v>97</v>
      </c>
      <c r="L9" s="22"/>
      <c r="M9" s="28">
        <f>IF(N5&lt;8, N5*20*0, IF(N5&lt;15,N5*20*0, IF(N5&lt;22, N5*20*0, IF(N5 &lt;29, N5*20*0.11, IF(N5&lt;36,N5*20*0.12,IF(N5&lt;43,N5*20*0.11))))))</f>
        <v>69.599999999999994</v>
      </c>
      <c r="N9" s="31"/>
      <c r="O9" s="3"/>
    </row>
    <row r="10" spans="1:15" ht="19.5" thickBot="1" x14ac:dyDescent="0.3">
      <c r="A10" s="16">
        <v>60</v>
      </c>
      <c r="B10" s="16"/>
      <c r="C10" s="17" t="s">
        <v>22</v>
      </c>
      <c r="D10" s="18">
        <v>3</v>
      </c>
      <c r="E10" s="19"/>
      <c r="F10" s="18"/>
      <c r="G10" s="20">
        <v>12.35</v>
      </c>
      <c r="H10" s="20">
        <f t="shared" si="0"/>
        <v>0</v>
      </c>
      <c r="I10" s="20">
        <f t="shared" si="1"/>
        <v>12.35</v>
      </c>
      <c r="J10" s="32">
        <v>5</v>
      </c>
      <c r="K10" s="22">
        <v>96</v>
      </c>
      <c r="L10" s="22"/>
      <c r="M10" s="28">
        <f>IF(N5&lt;8, N5*20*0, IF(N5&lt;15,N5*20*0, IF(N5&lt;22, N5*20*0, IF(N5 &lt;29, N5*20*0, IF(N5&lt;36,N5*20*0.09,IF(N5&lt;43,N5*20*0.09))))))</f>
        <v>52.199999999999996</v>
      </c>
      <c r="N10" s="33"/>
      <c r="O10" s="3"/>
    </row>
    <row r="11" spans="1:15" ht="18.75" thickBot="1" x14ac:dyDescent="0.3">
      <c r="A11" s="16">
        <v>60</v>
      </c>
      <c r="B11" s="16"/>
      <c r="C11" s="17" t="s">
        <v>23</v>
      </c>
      <c r="D11" s="18">
        <v>3</v>
      </c>
      <c r="E11" s="19">
        <v>4.75</v>
      </c>
      <c r="F11" s="18"/>
      <c r="G11" s="20">
        <v>9.66</v>
      </c>
      <c r="H11" s="20">
        <f t="shared" si="0"/>
        <v>0</v>
      </c>
      <c r="I11" s="20">
        <f t="shared" si="1"/>
        <v>9.66</v>
      </c>
      <c r="J11" s="16"/>
      <c r="K11" s="22">
        <v>95</v>
      </c>
      <c r="L11" s="22"/>
      <c r="M11" s="34"/>
      <c r="N11" s="35"/>
      <c r="O11" s="3"/>
    </row>
    <row r="12" spans="1:15" ht="18.75" thickBot="1" x14ac:dyDescent="0.3">
      <c r="A12" s="16">
        <v>60</v>
      </c>
      <c r="B12" s="16"/>
      <c r="C12" s="17" t="s">
        <v>24</v>
      </c>
      <c r="D12" s="18">
        <v>3</v>
      </c>
      <c r="E12" s="19">
        <v>5.58</v>
      </c>
      <c r="F12" s="18"/>
      <c r="G12" s="20">
        <v>9.6300000000000008</v>
      </c>
      <c r="H12" s="20">
        <f t="shared" si="0"/>
        <v>0</v>
      </c>
      <c r="I12" s="20">
        <f t="shared" si="1"/>
        <v>9.6300000000000008</v>
      </c>
      <c r="J12" s="16"/>
      <c r="K12" s="22">
        <v>94</v>
      </c>
      <c r="L12" s="22"/>
      <c r="M12" s="36"/>
      <c r="N12" s="35"/>
      <c r="O12" s="3"/>
    </row>
    <row r="13" spans="1:15" ht="18.75" thickBot="1" x14ac:dyDescent="0.3">
      <c r="A13" s="16">
        <v>60</v>
      </c>
      <c r="B13" s="16"/>
      <c r="C13" s="17" t="s">
        <v>25</v>
      </c>
      <c r="D13" s="18">
        <v>3</v>
      </c>
      <c r="E13" s="16"/>
      <c r="F13" s="18"/>
      <c r="G13" s="20">
        <v>9.6199999999999992</v>
      </c>
      <c r="H13" s="20">
        <f t="shared" si="0"/>
        <v>0</v>
      </c>
      <c r="I13" s="20">
        <f t="shared" si="1"/>
        <v>9.6199999999999992</v>
      </c>
      <c r="J13" s="37"/>
      <c r="K13" s="22">
        <v>93</v>
      </c>
      <c r="L13" s="22"/>
      <c r="M13" s="36"/>
      <c r="N13" s="35"/>
      <c r="O13" s="3"/>
    </row>
    <row r="14" spans="1:15" ht="18.75" thickBot="1" x14ac:dyDescent="0.3">
      <c r="A14" s="16">
        <v>60</v>
      </c>
      <c r="B14" s="16"/>
      <c r="C14" s="17" t="s">
        <v>26</v>
      </c>
      <c r="D14" s="18">
        <v>3</v>
      </c>
      <c r="E14" s="38"/>
      <c r="F14" s="18"/>
      <c r="G14" s="20">
        <v>8.52</v>
      </c>
      <c r="H14" s="20">
        <f t="shared" si="0"/>
        <v>0</v>
      </c>
      <c r="I14" s="20">
        <f t="shared" si="1"/>
        <v>8.52</v>
      </c>
      <c r="J14" s="16"/>
      <c r="K14" s="22">
        <v>92</v>
      </c>
      <c r="L14" s="22"/>
      <c r="M14" s="36"/>
      <c r="N14" s="35"/>
      <c r="O14" s="3"/>
    </row>
    <row r="15" spans="1:15" ht="18.75" thickBot="1" x14ac:dyDescent="0.3">
      <c r="A15" s="16">
        <v>60</v>
      </c>
      <c r="B15" s="16"/>
      <c r="C15" s="17" t="s">
        <v>27</v>
      </c>
      <c r="D15" s="18">
        <v>3</v>
      </c>
      <c r="E15" s="27"/>
      <c r="F15" s="18"/>
      <c r="G15" s="20">
        <v>7.8</v>
      </c>
      <c r="H15" s="20">
        <f t="shared" si="0"/>
        <v>0</v>
      </c>
      <c r="I15" s="20">
        <f t="shared" si="1"/>
        <v>7.8</v>
      </c>
      <c r="J15" s="16"/>
      <c r="K15" s="22">
        <v>91</v>
      </c>
      <c r="L15" s="22"/>
      <c r="M15" s="36"/>
      <c r="N15" s="35"/>
      <c r="O15" s="3"/>
    </row>
    <row r="16" spans="1:15" ht="18.75" thickBot="1" x14ac:dyDescent="0.3">
      <c r="A16" s="16">
        <v>30</v>
      </c>
      <c r="B16" s="16"/>
      <c r="C16" s="17" t="s">
        <v>28</v>
      </c>
      <c r="D16" s="18">
        <v>3</v>
      </c>
      <c r="E16" s="39"/>
      <c r="F16" s="18"/>
      <c r="G16" s="20">
        <v>6.3</v>
      </c>
      <c r="H16" s="20">
        <f t="shared" si="0"/>
        <v>0</v>
      </c>
      <c r="I16" s="20">
        <f t="shared" si="1"/>
        <v>6.3</v>
      </c>
      <c r="J16" s="16"/>
      <c r="K16" s="22">
        <v>90</v>
      </c>
      <c r="L16" s="22"/>
      <c r="M16" s="36"/>
      <c r="N16" s="35"/>
      <c r="O16" s="3"/>
    </row>
    <row r="17" spans="1:15" ht="18.75" thickBot="1" x14ac:dyDescent="0.3">
      <c r="A17" s="16">
        <v>30</v>
      </c>
      <c r="B17" s="16"/>
      <c r="C17" s="17" t="s">
        <v>29</v>
      </c>
      <c r="D17" s="16">
        <v>1</v>
      </c>
      <c r="E17" s="39"/>
      <c r="F17" s="18"/>
      <c r="G17" s="20">
        <v>2.78</v>
      </c>
      <c r="H17" s="20">
        <f t="shared" si="0"/>
        <v>0</v>
      </c>
      <c r="I17" s="20">
        <f t="shared" si="1"/>
        <v>2.78</v>
      </c>
      <c r="J17" s="16"/>
      <c r="K17" s="22">
        <v>89</v>
      </c>
      <c r="L17" s="22"/>
      <c r="M17" s="36"/>
      <c r="N17" s="35"/>
      <c r="O17" s="3"/>
    </row>
    <row r="18" spans="1:15" ht="18.75" thickBot="1" x14ac:dyDescent="0.3">
      <c r="A18" s="16">
        <v>30</v>
      </c>
      <c r="B18" s="16"/>
      <c r="C18" s="17" t="s">
        <v>30</v>
      </c>
      <c r="D18" s="18">
        <v>1</v>
      </c>
      <c r="E18" s="27"/>
      <c r="F18" s="18"/>
      <c r="G18" s="20">
        <v>2.59</v>
      </c>
      <c r="H18" s="20">
        <f t="shared" si="0"/>
        <v>0</v>
      </c>
      <c r="I18" s="20">
        <f t="shared" si="1"/>
        <v>2.59</v>
      </c>
      <c r="J18" s="16"/>
      <c r="K18" s="22">
        <v>88</v>
      </c>
      <c r="L18" s="22"/>
      <c r="M18" s="36"/>
      <c r="N18" s="35"/>
      <c r="O18" s="3"/>
    </row>
    <row r="19" spans="1:15" ht="18.75" thickBot="1" x14ac:dyDescent="0.3">
      <c r="A19" s="16">
        <v>60</v>
      </c>
      <c r="B19" s="16"/>
      <c r="C19" s="17" t="s">
        <v>31</v>
      </c>
      <c r="D19" s="18">
        <v>1</v>
      </c>
      <c r="E19" s="27"/>
      <c r="F19" s="18"/>
      <c r="G19" s="20">
        <v>2.21</v>
      </c>
      <c r="H19" s="20">
        <f t="shared" si="0"/>
        <v>0</v>
      </c>
      <c r="I19" s="20">
        <f t="shared" si="1"/>
        <v>2.21</v>
      </c>
      <c r="J19" s="16"/>
      <c r="K19" s="22">
        <v>87</v>
      </c>
      <c r="L19" s="22"/>
      <c r="M19" s="36"/>
      <c r="N19" s="35"/>
      <c r="O19" s="3"/>
    </row>
    <row r="20" spans="1:15" ht="18.75" thickBot="1" x14ac:dyDescent="0.3">
      <c r="A20" s="16">
        <v>60</v>
      </c>
      <c r="B20" s="16"/>
      <c r="C20" s="17" t="s">
        <v>32</v>
      </c>
      <c r="D20" s="18">
        <v>0</v>
      </c>
      <c r="E20" s="27"/>
      <c r="F20" s="18"/>
      <c r="G20" s="20">
        <v>0</v>
      </c>
      <c r="H20" s="20">
        <f t="shared" si="0"/>
        <v>0</v>
      </c>
      <c r="I20" s="20">
        <f t="shared" si="1"/>
        <v>0</v>
      </c>
      <c r="J20" s="37"/>
      <c r="K20" s="22">
        <v>82</v>
      </c>
      <c r="L20" s="22"/>
      <c r="M20" s="36"/>
      <c r="N20" s="35"/>
      <c r="O20" s="3"/>
    </row>
    <row r="21" spans="1:15" ht="18.75" thickBot="1" x14ac:dyDescent="0.3">
      <c r="A21" s="16">
        <v>60</v>
      </c>
      <c r="B21" s="16"/>
      <c r="C21" s="17" t="s">
        <v>33</v>
      </c>
      <c r="D21" s="18">
        <v>0</v>
      </c>
      <c r="E21" s="19"/>
      <c r="F21" s="18"/>
      <c r="G21" s="20">
        <v>0</v>
      </c>
      <c r="H21" s="20">
        <f t="shared" si="0"/>
        <v>0</v>
      </c>
      <c r="I21" s="20">
        <f t="shared" si="1"/>
        <v>0</v>
      </c>
      <c r="J21" s="37"/>
      <c r="K21" s="22">
        <v>82</v>
      </c>
      <c r="L21" s="22"/>
      <c r="M21" s="36"/>
      <c r="N21" s="35"/>
      <c r="O21" s="3"/>
    </row>
    <row r="22" spans="1:15" ht="18.75" thickBot="1" x14ac:dyDescent="0.3">
      <c r="A22" s="16">
        <v>30</v>
      </c>
      <c r="B22" s="16"/>
      <c r="C22" s="17" t="s">
        <v>34</v>
      </c>
      <c r="D22" s="18">
        <v>0</v>
      </c>
      <c r="E22" s="38"/>
      <c r="F22" s="18"/>
      <c r="G22" s="20">
        <v>0</v>
      </c>
      <c r="H22" s="20">
        <f t="shared" si="0"/>
        <v>0</v>
      </c>
      <c r="I22" s="20">
        <f t="shared" si="1"/>
        <v>0</v>
      </c>
      <c r="J22" s="37"/>
      <c r="K22" s="22">
        <v>82</v>
      </c>
      <c r="L22" s="22"/>
      <c r="M22" s="36"/>
      <c r="N22" s="35"/>
      <c r="O22" s="3"/>
    </row>
    <row r="23" spans="1:15" ht="18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1"/>
      <c r="L23" s="41"/>
      <c r="M23" s="42"/>
      <c r="N23" s="40"/>
      <c r="O23" s="3"/>
    </row>
    <row r="24" spans="1:15" ht="18" x14ac:dyDescent="0.25">
      <c r="A24" s="40"/>
      <c r="B24" s="40"/>
      <c r="C24" s="43"/>
      <c r="D24" s="43"/>
      <c r="E24" s="43"/>
      <c r="F24" s="43"/>
      <c r="G24" s="43" t="s">
        <v>35</v>
      </c>
      <c r="H24" s="42">
        <f>SUM(N5*30)</f>
        <v>870</v>
      </c>
      <c r="I24" s="40"/>
      <c r="J24" s="40"/>
      <c r="K24" s="41"/>
      <c r="L24" s="41"/>
      <c r="M24" s="42"/>
      <c r="N24" s="40"/>
      <c r="O24" s="3"/>
    </row>
    <row r="25" spans="1:15" ht="18.75" x14ac:dyDescent="0.3">
      <c r="A25" s="40"/>
      <c r="B25" s="44" t="s">
        <v>36</v>
      </c>
      <c r="C25" s="45" t="s">
        <v>37</v>
      </c>
      <c r="D25" s="40">
        <f>SUM(D6:D22)</f>
        <v>36</v>
      </c>
      <c r="E25" s="43"/>
      <c r="F25" s="45"/>
      <c r="G25" s="43" t="s">
        <v>38</v>
      </c>
      <c r="H25" s="42">
        <f>SUM(M6:M10)</f>
        <v>580</v>
      </c>
      <c r="I25" s="40"/>
      <c r="J25" s="46"/>
      <c r="K25" s="41"/>
      <c r="L25" s="41"/>
      <c r="M25" s="40"/>
      <c r="N25" s="40"/>
      <c r="O25" s="3"/>
    </row>
    <row r="26" spans="1:15" ht="18.75" x14ac:dyDescent="0.3">
      <c r="A26" s="40"/>
      <c r="B26" s="40"/>
      <c r="C26" s="45" t="s">
        <v>39</v>
      </c>
      <c r="D26" s="47">
        <f>SUM(I6:I22)</f>
        <v>126.68999999999998</v>
      </c>
      <c r="E26" s="43"/>
      <c r="F26" s="43"/>
      <c r="G26" s="43" t="s">
        <v>40</v>
      </c>
      <c r="H26" s="42">
        <f>SUM(N5*5)</f>
        <v>145</v>
      </c>
      <c r="I26" s="40"/>
      <c r="J26" s="46"/>
      <c r="K26" s="41"/>
      <c r="L26" s="41"/>
      <c r="M26" s="40"/>
      <c r="N26" s="40"/>
      <c r="O26" s="3"/>
    </row>
    <row r="27" spans="1:15" ht="18" x14ac:dyDescent="0.25">
      <c r="A27" s="40"/>
      <c r="B27" s="40"/>
      <c r="C27" s="45" t="s">
        <v>41</v>
      </c>
      <c r="D27" s="47">
        <f>D26/D25</f>
        <v>3.5191666666666661</v>
      </c>
      <c r="E27" s="43"/>
      <c r="F27" s="43"/>
      <c r="G27" s="43" t="s">
        <v>42</v>
      </c>
      <c r="H27" s="42">
        <f>SUM(M6:M10,N6)</f>
        <v>580</v>
      </c>
      <c r="I27" s="40"/>
      <c r="J27" s="40"/>
      <c r="K27" s="41"/>
      <c r="L27" s="41"/>
      <c r="M27" s="40"/>
      <c r="N27" s="40"/>
      <c r="O27" s="3"/>
    </row>
    <row r="28" spans="1:15" ht="18" x14ac:dyDescent="0.25">
      <c r="A28" s="40"/>
      <c r="B28" s="40"/>
      <c r="C28" s="40"/>
      <c r="D28" s="40"/>
      <c r="E28" s="43"/>
      <c r="F28" s="43"/>
      <c r="G28" s="43" t="s">
        <v>43</v>
      </c>
      <c r="H28" s="42">
        <f>SUM(N5*5)</f>
        <v>145</v>
      </c>
      <c r="I28" s="40"/>
      <c r="J28" s="40"/>
      <c r="K28" s="41"/>
      <c r="L28" s="41"/>
      <c r="M28" s="40"/>
      <c r="N28" s="40"/>
      <c r="O28" s="3"/>
    </row>
    <row r="29" spans="1:15" ht="18.75" x14ac:dyDescent="0.3">
      <c r="A29" s="40"/>
      <c r="B29" s="40"/>
      <c r="C29" s="48" t="s">
        <v>44</v>
      </c>
      <c r="D29" s="40"/>
      <c r="E29" s="40"/>
      <c r="F29" s="40"/>
      <c r="G29" s="49"/>
      <c r="H29" s="49"/>
      <c r="I29" s="40"/>
      <c r="J29" s="40"/>
      <c r="K29" s="40"/>
      <c r="L29" s="40"/>
      <c r="M29" s="40"/>
      <c r="N29" s="40"/>
    </row>
    <row r="30" spans="1:15" ht="18" x14ac:dyDescent="0.25">
      <c r="C30" s="50" t="s">
        <v>45</v>
      </c>
      <c r="G30" s="51"/>
      <c r="H30" s="51"/>
    </row>
    <row r="31" spans="1:15" ht="18" x14ac:dyDescent="0.25">
      <c r="C31" s="48" t="s">
        <v>46</v>
      </c>
      <c r="G31" s="51"/>
      <c r="H31" s="51"/>
    </row>
    <row r="32" spans="1:15" x14ac:dyDescent="0.25">
      <c r="G32" s="51"/>
      <c r="H32" s="51"/>
    </row>
    <row r="33" spans="7:8" x14ac:dyDescent="0.25">
      <c r="G33" s="51"/>
      <c r="H33" s="51"/>
    </row>
    <row r="34" spans="7:8" x14ac:dyDescent="0.25">
      <c r="G34" s="51"/>
      <c r="H34" s="51"/>
    </row>
    <row r="35" spans="7:8" x14ac:dyDescent="0.25">
      <c r="G35" s="51"/>
      <c r="H35" s="51"/>
    </row>
  </sheetData>
  <mergeCells count="2">
    <mergeCell ref="A1:K1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Bryant</dc:creator>
  <cp:lastModifiedBy>Joey Bryant</cp:lastModifiedBy>
  <dcterms:created xsi:type="dcterms:W3CDTF">2023-04-28T14:01:11Z</dcterms:created>
  <dcterms:modified xsi:type="dcterms:W3CDTF">2023-04-28T14:02:05Z</dcterms:modified>
</cp:coreProperties>
</file>